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Liana.Aydinyan\Desktop\"/>
    </mc:Choice>
  </mc:AlternateContent>
  <bookViews>
    <workbookView xWindow="0" yWindow="0" windowWidth="28485" windowHeight="11835" tabRatio="858"/>
  </bookViews>
  <sheets>
    <sheet name="Pivot Table" sheetId="6" r:id="rId1"/>
    <sheet name="Sheet1" sheetId="7" state="veryHidden" r:id="rId2"/>
    <sheet name="Ամփոփ 1" sheetId="2" r:id="rId3"/>
    <sheet name="Ամփոփ 2" sheetId="3" r:id="rId4"/>
    <sheet name="Ամփոփ2-1" sheetId="4" r:id="rId5"/>
  </sheets>
  <definedNames>
    <definedName name="_xlnm._FilterDatabase" localSheetId="1" hidden="1">Sheet1!$A$1:$U$250</definedName>
    <definedName name="_xlnm._FilterDatabase" localSheetId="2" hidden="1">'Ամփոփ 1'!$A$10:$T$288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" i="4" l="1"/>
  <c r="J12" i="4"/>
  <c r="K12" i="4"/>
  <c r="L12" i="4"/>
  <c r="M12" i="4"/>
  <c r="N12" i="4"/>
  <c r="O12" i="4"/>
  <c r="P12" i="4"/>
  <c r="I12" i="4"/>
  <c r="D12" i="4"/>
  <c r="E163" i="3"/>
  <c r="E159" i="3"/>
  <c r="P10" i="4"/>
  <c r="P11" i="4"/>
  <c r="L11" i="4"/>
  <c r="G12" i="4"/>
  <c r="D163" i="3"/>
  <c r="H12" i="4"/>
  <c r="F12" i="4"/>
  <c r="E12" i="4"/>
  <c r="P9" i="4" l="1"/>
  <c r="E95" i="3"/>
  <c r="E99" i="3" s="1"/>
  <c r="D99" i="3"/>
  <c r="D50" i="3"/>
  <c r="D56" i="3" s="1"/>
  <c r="P7" i="4" l="1"/>
  <c r="P6" i="4"/>
  <c r="E55" i="3"/>
  <c r="E56" i="3" l="1"/>
  <c r="E50" i="3"/>
  <c r="L2" i="7"/>
  <c r="L3" i="7" l="1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M251" i="7" l="1"/>
  <c r="M12" i="2" l="1"/>
  <c r="N12" i="2"/>
  <c r="P12" i="2"/>
  <c r="R12" i="2"/>
  <c r="S12" i="2"/>
  <c r="M14" i="2"/>
  <c r="N14" i="2"/>
  <c r="P14" i="2"/>
  <c r="R14" i="2"/>
  <c r="S14" i="2"/>
  <c r="M23" i="2"/>
  <c r="N23" i="2"/>
  <c r="P23" i="2"/>
  <c r="R23" i="2"/>
  <c r="S23" i="2"/>
  <c r="M36" i="2"/>
  <c r="N36" i="2"/>
  <c r="P36" i="2"/>
  <c r="R36" i="2"/>
  <c r="S36" i="2"/>
  <c r="M52" i="2"/>
  <c r="N52" i="2"/>
  <c r="P52" i="2"/>
  <c r="R52" i="2"/>
  <c r="S52" i="2"/>
  <c r="M57" i="2"/>
  <c r="N57" i="2"/>
  <c r="P57" i="2"/>
  <c r="R57" i="2"/>
  <c r="S57" i="2"/>
  <c r="M98" i="2"/>
  <c r="M64" i="2" s="1"/>
  <c r="N98" i="2"/>
  <c r="N64" i="2" s="1"/>
  <c r="P98" i="2"/>
  <c r="P64" i="2" s="1"/>
  <c r="R98" i="2"/>
  <c r="R64" i="2" s="1"/>
  <c r="S98" i="2"/>
  <c r="S64" i="2" s="1"/>
  <c r="M102" i="2"/>
  <c r="N102" i="2"/>
  <c r="P102" i="2"/>
  <c r="R102" i="2"/>
  <c r="S102" i="2"/>
  <c r="M109" i="2"/>
  <c r="N109" i="2"/>
  <c r="P109" i="2"/>
  <c r="R109" i="2"/>
  <c r="S109" i="2"/>
  <c r="M131" i="2"/>
  <c r="N131" i="2"/>
  <c r="P131" i="2"/>
  <c r="R131" i="2"/>
  <c r="S131" i="2"/>
  <c r="M152" i="2"/>
  <c r="M136" i="2" s="1"/>
  <c r="N152" i="2"/>
  <c r="N136" i="2" s="1"/>
  <c r="P152" i="2"/>
  <c r="R152" i="2"/>
  <c r="R136" i="2" s="1"/>
  <c r="S152" i="2"/>
  <c r="S136" i="2" s="1"/>
  <c r="M157" i="2"/>
  <c r="N157" i="2"/>
  <c r="P157" i="2"/>
  <c r="R157" i="2"/>
  <c r="S157" i="2"/>
  <c r="M173" i="2"/>
  <c r="N173" i="2"/>
  <c r="P173" i="2"/>
  <c r="R173" i="2"/>
  <c r="S173" i="2"/>
  <c r="M175" i="2"/>
  <c r="N175" i="2"/>
  <c r="P175" i="2"/>
  <c r="R175" i="2"/>
  <c r="S175" i="2"/>
  <c r="M178" i="2"/>
  <c r="N178" i="2"/>
  <c r="P178" i="2"/>
  <c r="R178" i="2"/>
  <c r="S178" i="2"/>
  <c r="M191" i="2"/>
  <c r="N191" i="2"/>
  <c r="P191" i="2"/>
  <c r="R191" i="2"/>
  <c r="S191" i="2"/>
  <c r="M207" i="2"/>
  <c r="N207" i="2"/>
  <c r="P207" i="2"/>
  <c r="R207" i="2"/>
  <c r="S207" i="2"/>
  <c r="M212" i="2"/>
  <c r="N212" i="2"/>
  <c r="P212" i="2"/>
  <c r="R212" i="2"/>
  <c r="S212" i="2"/>
  <c r="N275" i="2"/>
  <c r="P275" i="2"/>
  <c r="R275" i="2"/>
  <c r="S275" i="2"/>
  <c r="M275" i="2"/>
  <c r="M266" i="2"/>
  <c r="M286" i="2"/>
  <c r="L287" i="2"/>
  <c r="T287" i="2" s="1"/>
  <c r="P136" i="2" l="1"/>
  <c r="O5" i="4"/>
  <c r="Q285" i="2" l="1"/>
  <c r="O285" i="2"/>
  <c r="L285" i="2"/>
  <c r="T285" i="2" s="1"/>
  <c r="Q284" i="2"/>
  <c r="O284" i="2"/>
  <c r="L284" i="2"/>
  <c r="T284" i="2" s="1"/>
  <c r="Q283" i="2"/>
  <c r="O283" i="2"/>
  <c r="L283" i="2"/>
  <c r="T283" i="2" s="1"/>
  <c r="Q282" i="2"/>
  <c r="O282" i="2"/>
  <c r="L282" i="2"/>
  <c r="T282" i="2" s="1"/>
  <c r="Q281" i="2"/>
  <c r="O281" i="2"/>
  <c r="L281" i="2"/>
  <c r="T281" i="2" s="1"/>
  <c r="Q280" i="2"/>
  <c r="O280" i="2"/>
  <c r="L280" i="2"/>
  <c r="T280" i="2" s="1"/>
  <c r="Q279" i="2"/>
  <c r="O279" i="2"/>
  <c r="L279" i="2"/>
  <c r="T279" i="2" s="1"/>
  <c r="Q278" i="2"/>
  <c r="O278" i="2"/>
  <c r="L278" i="2"/>
  <c r="T278" i="2" s="1"/>
  <c r="Q277" i="2"/>
  <c r="O277" i="2"/>
  <c r="L277" i="2"/>
  <c r="T277" i="2" s="1"/>
  <c r="K284" i="2" l="1"/>
  <c r="K285" i="2"/>
  <c r="K282" i="2"/>
  <c r="K277" i="2"/>
  <c r="K283" i="2"/>
  <c r="K279" i="2"/>
  <c r="K280" i="2"/>
  <c r="K281" i="2"/>
  <c r="K278" i="2"/>
  <c r="Q261" i="2"/>
  <c r="O261" i="2"/>
  <c r="L261" i="2"/>
  <c r="T261" i="2" s="1"/>
  <c r="Q260" i="2"/>
  <c r="O260" i="2"/>
  <c r="L260" i="2"/>
  <c r="T260" i="2" s="1"/>
  <c r="Q211" i="2"/>
  <c r="O211" i="2"/>
  <c r="L211" i="2"/>
  <c r="T211" i="2" s="1"/>
  <c r="Q210" i="2"/>
  <c r="O210" i="2"/>
  <c r="L210" i="2"/>
  <c r="T210" i="2" s="1"/>
  <c r="K261" i="2" l="1"/>
  <c r="K260" i="2"/>
  <c r="K210" i="2"/>
  <c r="K211" i="2"/>
  <c r="Q35" i="2"/>
  <c r="O35" i="2"/>
  <c r="L35" i="2"/>
  <c r="T35" i="2" s="1"/>
  <c r="Q34" i="2"/>
  <c r="O34" i="2"/>
  <c r="L34" i="2"/>
  <c r="T34" i="2" s="1"/>
  <c r="Q33" i="2"/>
  <c r="O33" i="2"/>
  <c r="L33" i="2"/>
  <c r="T33" i="2" s="1"/>
  <c r="K33" i="2" l="1"/>
  <c r="K35" i="2"/>
  <c r="K34" i="2"/>
  <c r="Q259" i="2"/>
  <c r="O259" i="2"/>
  <c r="L259" i="2"/>
  <c r="T259" i="2" s="1"/>
  <c r="Q258" i="2"/>
  <c r="O258" i="2"/>
  <c r="L258" i="2"/>
  <c r="T258" i="2" s="1"/>
  <c r="Q257" i="2"/>
  <c r="O257" i="2"/>
  <c r="L257" i="2"/>
  <c r="T257" i="2" s="1"/>
  <c r="Q256" i="2"/>
  <c r="O256" i="2"/>
  <c r="L256" i="2"/>
  <c r="T256" i="2" s="1"/>
  <c r="Q255" i="2"/>
  <c r="O255" i="2"/>
  <c r="L255" i="2"/>
  <c r="T255" i="2" s="1"/>
  <c r="Q254" i="2"/>
  <c r="O254" i="2"/>
  <c r="L254" i="2"/>
  <c r="T254" i="2" s="1"/>
  <c r="Q253" i="2"/>
  <c r="O253" i="2"/>
  <c r="L253" i="2"/>
  <c r="T253" i="2" s="1"/>
  <c r="Q252" i="2"/>
  <c r="O252" i="2"/>
  <c r="L252" i="2"/>
  <c r="T252" i="2" s="1"/>
  <c r="Q251" i="2"/>
  <c r="O251" i="2"/>
  <c r="L251" i="2"/>
  <c r="T251" i="2" s="1"/>
  <c r="Q250" i="2"/>
  <c r="O250" i="2"/>
  <c r="L250" i="2"/>
  <c r="T250" i="2" s="1"/>
  <c r="Q249" i="2"/>
  <c r="O249" i="2"/>
  <c r="L249" i="2"/>
  <c r="T249" i="2" s="1"/>
  <c r="Q248" i="2"/>
  <c r="O248" i="2"/>
  <c r="L248" i="2"/>
  <c r="T248" i="2" s="1"/>
  <c r="Q247" i="2"/>
  <c r="O247" i="2"/>
  <c r="L247" i="2"/>
  <c r="T247" i="2" s="1"/>
  <c r="Q246" i="2"/>
  <c r="O246" i="2"/>
  <c r="L246" i="2"/>
  <c r="T246" i="2" s="1"/>
  <c r="Q245" i="2"/>
  <c r="O245" i="2"/>
  <c r="L245" i="2"/>
  <c r="T245" i="2" s="1"/>
  <c r="Q244" i="2"/>
  <c r="O244" i="2"/>
  <c r="L244" i="2"/>
  <c r="T244" i="2" s="1"/>
  <c r="Q238" i="2"/>
  <c r="K254" i="2" l="1"/>
  <c r="K259" i="2"/>
  <c r="K258" i="2"/>
  <c r="K257" i="2"/>
  <c r="K256" i="2"/>
  <c r="K255" i="2"/>
  <c r="K253" i="2"/>
  <c r="K252" i="2"/>
  <c r="K244" i="2"/>
  <c r="K249" i="2"/>
  <c r="K250" i="2"/>
  <c r="K251" i="2"/>
  <c r="K248" i="2"/>
  <c r="K247" i="2"/>
  <c r="K246" i="2"/>
  <c r="K245" i="2"/>
  <c r="L24" i="2" l="1"/>
  <c r="T24" i="2" l="1"/>
  <c r="N8" i="4"/>
  <c r="K8" i="4"/>
  <c r="J8" i="4"/>
  <c r="I8" i="4"/>
  <c r="P286" i="2" l="1"/>
  <c r="P266" i="2"/>
  <c r="P264" i="2"/>
  <c r="P262" i="2"/>
  <c r="P203" i="2"/>
  <c r="P199" i="2"/>
  <c r="P288" i="2" l="1"/>
  <c r="Q243" i="2"/>
  <c r="Q242" i="2"/>
  <c r="Q241" i="2"/>
  <c r="Q240" i="2"/>
  <c r="Q239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Q209" i="2"/>
  <c r="O209" i="2"/>
  <c r="Q208" i="2"/>
  <c r="O208" i="2"/>
  <c r="Q206" i="2"/>
  <c r="O206" i="2"/>
  <c r="Q205" i="2"/>
  <c r="O205" i="2"/>
  <c r="Q204" i="2"/>
  <c r="O204" i="2"/>
  <c r="Q202" i="2"/>
  <c r="O202" i="2"/>
  <c r="Q201" i="2"/>
  <c r="O201" i="2"/>
  <c r="Q200" i="2"/>
  <c r="O200" i="2"/>
  <c r="Q198" i="2"/>
  <c r="O198" i="2"/>
  <c r="Q197" i="2"/>
  <c r="O197" i="2"/>
  <c r="Q196" i="2"/>
  <c r="O196" i="2"/>
  <c r="Q195" i="2"/>
  <c r="O195" i="2"/>
  <c r="Q194" i="2"/>
  <c r="O194" i="2"/>
  <c r="Q193" i="2"/>
  <c r="O193" i="2"/>
  <c r="Q192" i="2"/>
  <c r="O192" i="2"/>
  <c r="Q190" i="2"/>
  <c r="O190" i="2"/>
  <c r="Q189" i="2"/>
  <c r="O189" i="2"/>
  <c r="Q188" i="2"/>
  <c r="O188" i="2"/>
  <c r="Q187" i="2"/>
  <c r="O187" i="2"/>
  <c r="Q186" i="2"/>
  <c r="O186" i="2"/>
  <c r="Q185" i="2"/>
  <c r="O185" i="2"/>
  <c r="Q184" i="2"/>
  <c r="O184" i="2"/>
  <c r="Q183" i="2"/>
  <c r="O183" i="2"/>
  <c r="Q182" i="2"/>
  <c r="O182" i="2"/>
  <c r="Q181" i="2"/>
  <c r="O181" i="2"/>
  <c r="Q180" i="2"/>
  <c r="O180" i="2"/>
  <c r="Q179" i="2"/>
  <c r="O179" i="2"/>
  <c r="Q177" i="2"/>
  <c r="O177" i="2"/>
  <c r="Q176" i="2"/>
  <c r="O176" i="2"/>
  <c r="Q174" i="2"/>
  <c r="Q173" i="2" s="1"/>
  <c r="O174" i="2"/>
  <c r="O173" i="2" s="1"/>
  <c r="Q172" i="2"/>
  <c r="O172" i="2"/>
  <c r="Q171" i="2"/>
  <c r="O171" i="2"/>
  <c r="Q170" i="2"/>
  <c r="O170" i="2"/>
  <c r="Q169" i="2"/>
  <c r="O169" i="2"/>
  <c r="Q168" i="2"/>
  <c r="O168" i="2"/>
  <c r="Q167" i="2"/>
  <c r="O167" i="2"/>
  <c r="Q166" i="2"/>
  <c r="O166" i="2"/>
  <c r="Q165" i="2"/>
  <c r="O165" i="2"/>
  <c r="Q164" i="2"/>
  <c r="O164" i="2"/>
  <c r="Q163" i="2"/>
  <c r="O163" i="2"/>
  <c r="Q162" i="2"/>
  <c r="O162" i="2"/>
  <c r="Q161" i="2"/>
  <c r="O161" i="2"/>
  <c r="Q160" i="2"/>
  <c r="O160" i="2"/>
  <c r="Q159" i="2"/>
  <c r="O159" i="2"/>
  <c r="Q158" i="2"/>
  <c r="O158" i="2"/>
  <c r="Q156" i="2"/>
  <c r="O156" i="2"/>
  <c r="Q155" i="2"/>
  <c r="O155" i="2"/>
  <c r="Q154" i="2"/>
  <c r="O154" i="2"/>
  <c r="Q153" i="2"/>
  <c r="O153" i="2"/>
  <c r="Q151" i="2"/>
  <c r="O151" i="2"/>
  <c r="Q150" i="2"/>
  <c r="O150" i="2"/>
  <c r="Q149" i="2"/>
  <c r="O149" i="2"/>
  <c r="Q148" i="2"/>
  <c r="O148" i="2"/>
  <c r="Q147" i="2"/>
  <c r="O147" i="2"/>
  <c r="Q146" i="2"/>
  <c r="O146" i="2"/>
  <c r="Q145" i="2"/>
  <c r="O145" i="2"/>
  <c r="Q144" i="2"/>
  <c r="O144" i="2"/>
  <c r="Q143" i="2"/>
  <c r="O143" i="2"/>
  <c r="Q142" i="2"/>
  <c r="O142" i="2"/>
  <c r="Q141" i="2"/>
  <c r="O141" i="2"/>
  <c r="Q140" i="2"/>
  <c r="O140" i="2"/>
  <c r="Q139" i="2"/>
  <c r="O139" i="2"/>
  <c r="Q138" i="2"/>
  <c r="O138" i="2"/>
  <c r="Q137" i="2"/>
  <c r="O137" i="2"/>
  <c r="Q130" i="2"/>
  <c r="O130" i="2"/>
  <c r="Q129" i="2"/>
  <c r="O129" i="2"/>
  <c r="Q128" i="2"/>
  <c r="O128" i="2"/>
  <c r="Q127" i="2"/>
  <c r="O127" i="2"/>
  <c r="Q126" i="2"/>
  <c r="O126" i="2"/>
  <c r="Q125" i="2"/>
  <c r="O125" i="2"/>
  <c r="Q124" i="2"/>
  <c r="O124" i="2"/>
  <c r="Q123" i="2"/>
  <c r="O123" i="2"/>
  <c r="Q122" i="2"/>
  <c r="O122" i="2"/>
  <c r="Q121" i="2"/>
  <c r="O121" i="2"/>
  <c r="Q120" i="2"/>
  <c r="O120" i="2"/>
  <c r="Q119" i="2"/>
  <c r="O119" i="2"/>
  <c r="Q118" i="2"/>
  <c r="O118" i="2"/>
  <c r="Q117" i="2"/>
  <c r="O117" i="2"/>
  <c r="Q116" i="2"/>
  <c r="O116" i="2"/>
  <c r="Q115" i="2"/>
  <c r="O115" i="2"/>
  <c r="Q114" i="2"/>
  <c r="O114" i="2"/>
  <c r="Q113" i="2"/>
  <c r="O113" i="2"/>
  <c r="Q112" i="2"/>
  <c r="O112" i="2"/>
  <c r="Q111" i="2"/>
  <c r="O111" i="2"/>
  <c r="Q110" i="2"/>
  <c r="O110" i="2"/>
  <c r="Q108" i="2"/>
  <c r="O108" i="2"/>
  <c r="Q107" i="2"/>
  <c r="O107" i="2"/>
  <c r="Q106" i="2"/>
  <c r="O106" i="2"/>
  <c r="Q105" i="2"/>
  <c r="O105" i="2"/>
  <c r="Q104" i="2"/>
  <c r="O104" i="2"/>
  <c r="Q103" i="2"/>
  <c r="O103" i="2"/>
  <c r="Q101" i="2"/>
  <c r="O101" i="2"/>
  <c r="Q100" i="2"/>
  <c r="O100" i="2"/>
  <c r="Q99" i="2"/>
  <c r="O99" i="2"/>
  <c r="Q152" i="2" l="1"/>
  <c r="Q175" i="2"/>
  <c r="Q178" i="2"/>
  <c r="Q102" i="2"/>
  <c r="O98" i="2"/>
  <c r="O207" i="2"/>
  <c r="Q109" i="2"/>
  <c r="Q212" i="2"/>
  <c r="Q136" i="2"/>
  <c r="Q157" i="2"/>
  <c r="Q191" i="2"/>
  <c r="O212" i="2"/>
  <c r="Q98" i="2"/>
  <c r="Q207" i="2"/>
  <c r="O102" i="2"/>
  <c r="O109" i="2"/>
  <c r="O152" i="2"/>
  <c r="O136" i="2" s="1"/>
  <c r="O157" i="2"/>
  <c r="O175" i="2"/>
  <c r="O178" i="2"/>
  <c r="O191" i="2"/>
  <c r="Q97" i="2"/>
  <c r="O97" i="2"/>
  <c r="Q96" i="2"/>
  <c r="O96" i="2"/>
  <c r="Q95" i="2"/>
  <c r="O95" i="2"/>
  <c r="Q94" i="2"/>
  <c r="O94" i="2"/>
  <c r="Q93" i="2"/>
  <c r="O93" i="2"/>
  <c r="Q92" i="2"/>
  <c r="O92" i="2"/>
  <c r="Q91" i="2"/>
  <c r="O91" i="2"/>
  <c r="Q90" i="2"/>
  <c r="O90" i="2"/>
  <c r="Q89" i="2"/>
  <c r="O89" i="2"/>
  <c r="Q88" i="2"/>
  <c r="O88" i="2"/>
  <c r="Q87" i="2"/>
  <c r="O87" i="2"/>
  <c r="Q86" i="2"/>
  <c r="O86" i="2"/>
  <c r="Q85" i="2"/>
  <c r="O85" i="2"/>
  <c r="Q84" i="2"/>
  <c r="O84" i="2"/>
  <c r="Q83" i="2"/>
  <c r="O83" i="2"/>
  <c r="Q82" i="2"/>
  <c r="O82" i="2"/>
  <c r="Q81" i="2"/>
  <c r="O81" i="2"/>
  <c r="Q80" i="2"/>
  <c r="O80" i="2"/>
  <c r="Q79" i="2"/>
  <c r="O79" i="2"/>
  <c r="Q78" i="2"/>
  <c r="O78" i="2"/>
  <c r="Q77" i="2"/>
  <c r="O77" i="2"/>
  <c r="Q76" i="2"/>
  <c r="O76" i="2"/>
  <c r="Q75" i="2"/>
  <c r="O75" i="2"/>
  <c r="Q74" i="2"/>
  <c r="O74" i="2"/>
  <c r="Q73" i="2"/>
  <c r="O73" i="2"/>
  <c r="Q72" i="2"/>
  <c r="O72" i="2"/>
  <c r="Q71" i="2"/>
  <c r="O71" i="2"/>
  <c r="Q70" i="2"/>
  <c r="O70" i="2"/>
  <c r="Q69" i="2"/>
  <c r="O69" i="2"/>
  <c r="Q68" i="2"/>
  <c r="O68" i="2"/>
  <c r="Q67" i="2"/>
  <c r="O67" i="2"/>
  <c r="Q66" i="2"/>
  <c r="O66" i="2"/>
  <c r="Q65" i="2"/>
  <c r="O65" i="2"/>
  <c r="Q63" i="2"/>
  <c r="O63" i="2"/>
  <c r="Q62" i="2"/>
  <c r="O62" i="2"/>
  <c r="Q61" i="2"/>
  <c r="O61" i="2"/>
  <c r="Q60" i="2"/>
  <c r="O60" i="2"/>
  <c r="Q59" i="2"/>
  <c r="O59" i="2"/>
  <c r="Q58" i="2"/>
  <c r="O58" i="2"/>
  <c r="Q51" i="2"/>
  <c r="O51" i="2"/>
  <c r="Q50" i="2"/>
  <c r="O50" i="2"/>
  <c r="Q49" i="2"/>
  <c r="O49" i="2"/>
  <c r="Q48" i="2"/>
  <c r="O48" i="2"/>
  <c r="Q47" i="2"/>
  <c r="O47" i="2"/>
  <c r="Q46" i="2"/>
  <c r="O46" i="2"/>
  <c r="Q45" i="2"/>
  <c r="O45" i="2"/>
  <c r="Q44" i="2"/>
  <c r="O44" i="2"/>
  <c r="Q43" i="2"/>
  <c r="O43" i="2"/>
  <c r="Q42" i="2"/>
  <c r="O42" i="2"/>
  <c r="Q41" i="2"/>
  <c r="O41" i="2"/>
  <c r="Q40" i="2"/>
  <c r="O40" i="2"/>
  <c r="Q39" i="2"/>
  <c r="O39" i="2"/>
  <c r="Q38" i="2"/>
  <c r="O38" i="2"/>
  <c r="Q37" i="2"/>
  <c r="O37" i="2"/>
  <c r="Q32" i="2"/>
  <c r="O32" i="2"/>
  <c r="Q31" i="2"/>
  <c r="O31" i="2"/>
  <c r="Q30" i="2"/>
  <c r="O30" i="2"/>
  <c r="Q29" i="2"/>
  <c r="O29" i="2"/>
  <c r="Q28" i="2"/>
  <c r="O28" i="2"/>
  <c r="Q27" i="2"/>
  <c r="O27" i="2"/>
  <c r="Q26" i="2"/>
  <c r="O26" i="2"/>
  <c r="Q25" i="2"/>
  <c r="O25" i="2"/>
  <c r="Q24" i="2"/>
  <c r="O24" i="2"/>
  <c r="Q18" i="2"/>
  <c r="O18" i="2"/>
  <c r="Q17" i="2"/>
  <c r="O17" i="2"/>
  <c r="Q16" i="2"/>
  <c r="O16" i="2"/>
  <c r="Q15" i="2"/>
  <c r="O15" i="2"/>
  <c r="Q13" i="2"/>
  <c r="Q12" i="2" s="1"/>
  <c r="O13" i="2"/>
  <c r="O12" i="2" s="1"/>
  <c r="Q53" i="2"/>
  <c r="Q19" i="2"/>
  <c r="Q20" i="2"/>
  <c r="Q21" i="2"/>
  <c r="Q22" i="2"/>
  <c r="Q54" i="2"/>
  <c r="Q55" i="2"/>
  <c r="Q56" i="2"/>
  <c r="Q132" i="2"/>
  <c r="Q133" i="2"/>
  <c r="Q134" i="2"/>
  <c r="Q135" i="2"/>
  <c r="Q203" i="2"/>
  <c r="Q263" i="2"/>
  <c r="Q265" i="2"/>
  <c r="Q267" i="2"/>
  <c r="Q268" i="2"/>
  <c r="Q269" i="2"/>
  <c r="Q270" i="2"/>
  <c r="Q271" i="2"/>
  <c r="Q272" i="2"/>
  <c r="Q273" i="2"/>
  <c r="Q274" i="2"/>
  <c r="Q276" i="2"/>
  <c r="Q275" i="2" s="1"/>
  <c r="Q287" i="2"/>
  <c r="O287" i="2"/>
  <c r="O36" i="2" l="1"/>
  <c r="O23" i="2"/>
  <c r="O57" i="2"/>
  <c r="Q131" i="2"/>
  <c r="Q52" i="2"/>
  <c r="Q23" i="2"/>
  <c r="Q57" i="2"/>
  <c r="Q14" i="2"/>
  <c r="Q36" i="2"/>
  <c r="Q64" i="2"/>
  <c r="O64" i="2"/>
  <c r="Q262" i="2"/>
  <c r="Q266" i="2"/>
  <c r="Q286" i="2"/>
  <c r="Q264" i="2"/>
  <c r="Q199" i="2"/>
  <c r="M199" i="2"/>
  <c r="N199" i="2"/>
  <c r="R199" i="2"/>
  <c r="S199" i="2"/>
  <c r="M203" i="2"/>
  <c r="N203" i="2"/>
  <c r="R203" i="2"/>
  <c r="S203" i="2"/>
  <c r="M262" i="2"/>
  <c r="N262" i="2"/>
  <c r="R262" i="2"/>
  <c r="S262" i="2"/>
  <c r="M264" i="2"/>
  <c r="N264" i="2"/>
  <c r="R264" i="2"/>
  <c r="S264" i="2"/>
  <c r="S266" i="2"/>
  <c r="R266" i="2"/>
  <c r="N266" i="2"/>
  <c r="L213" i="2"/>
  <c r="T213" i="2" l="1"/>
  <c r="Q288" i="2"/>
  <c r="N286" i="2"/>
  <c r="R286" i="2"/>
  <c r="S286" i="2"/>
  <c r="S288" i="2" s="1"/>
  <c r="N288" i="2" l="1"/>
  <c r="M288" i="2"/>
  <c r="R288" i="2"/>
  <c r="E33" i="3"/>
  <c r="E77" i="3"/>
  <c r="D117" i="3"/>
  <c r="D121" i="3" s="1"/>
  <c r="E117" i="3"/>
  <c r="E121" i="3" s="1"/>
  <c r="D142" i="3"/>
  <c r="E142" i="3"/>
  <c r="O286" i="2"/>
  <c r="O276" i="2"/>
  <c r="O275" i="2" s="1"/>
  <c r="L276" i="2"/>
  <c r="O274" i="2"/>
  <c r="L274" i="2"/>
  <c r="T274" i="2" s="1"/>
  <c r="O273" i="2"/>
  <c r="L273" i="2"/>
  <c r="T273" i="2" s="1"/>
  <c r="O272" i="2"/>
  <c r="L272" i="2"/>
  <c r="T272" i="2" s="1"/>
  <c r="O271" i="2"/>
  <c r="L271" i="2"/>
  <c r="T271" i="2" s="1"/>
  <c r="O270" i="2"/>
  <c r="L270" i="2"/>
  <c r="T270" i="2" s="1"/>
  <c r="O269" i="2"/>
  <c r="L269" i="2"/>
  <c r="T269" i="2" s="1"/>
  <c r="O268" i="2"/>
  <c r="L268" i="2"/>
  <c r="T268" i="2" s="1"/>
  <c r="O267" i="2"/>
  <c r="L267" i="2"/>
  <c r="T267" i="2" s="1"/>
  <c r="O265" i="2"/>
  <c r="L265" i="2"/>
  <c r="T265" i="2" s="1"/>
  <c r="O263" i="2"/>
  <c r="L263" i="2"/>
  <c r="T263" i="2" s="1"/>
  <c r="L243" i="2"/>
  <c r="T243" i="2" s="1"/>
  <c r="L242" i="2"/>
  <c r="T242" i="2" s="1"/>
  <c r="L241" i="2"/>
  <c r="T241" i="2" s="1"/>
  <c r="L240" i="2"/>
  <c r="T240" i="2" s="1"/>
  <c r="L239" i="2"/>
  <c r="T239" i="2" s="1"/>
  <c r="L238" i="2"/>
  <c r="T238" i="2" s="1"/>
  <c r="L237" i="2"/>
  <c r="T237" i="2" s="1"/>
  <c r="L236" i="2"/>
  <c r="T236" i="2" s="1"/>
  <c r="L235" i="2"/>
  <c r="T235" i="2" s="1"/>
  <c r="L234" i="2"/>
  <c r="T234" i="2" s="1"/>
  <c r="L233" i="2"/>
  <c r="T233" i="2" s="1"/>
  <c r="L232" i="2"/>
  <c r="T232" i="2" s="1"/>
  <c r="L231" i="2"/>
  <c r="T231" i="2" s="1"/>
  <c r="L230" i="2"/>
  <c r="T230" i="2" s="1"/>
  <c r="L229" i="2"/>
  <c r="T229" i="2" s="1"/>
  <c r="L228" i="2"/>
  <c r="T228" i="2" s="1"/>
  <c r="L227" i="2"/>
  <c r="T227" i="2" s="1"/>
  <c r="L226" i="2"/>
  <c r="T226" i="2" s="1"/>
  <c r="L225" i="2"/>
  <c r="T225" i="2" s="1"/>
  <c r="L224" i="2"/>
  <c r="T224" i="2" s="1"/>
  <c r="L223" i="2"/>
  <c r="T223" i="2" s="1"/>
  <c r="L222" i="2"/>
  <c r="T222" i="2" s="1"/>
  <c r="L221" i="2"/>
  <c r="T221" i="2" s="1"/>
  <c r="L220" i="2"/>
  <c r="T220" i="2" s="1"/>
  <c r="L219" i="2"/>
  <c r="T219" i="2" s="1"/>
  <c r="L218" i="2"/>
  <c r="T218" i="2" s="1"/>
  <c r="L217" i="2"/>
  <c r="T217" i="2" s="1"/>
  <c r="L216" i="2"/>
  <c r="T216" i="2" s="1"/>
  <c r="L215" i="2"/>
  <c r="T215" i="2" s="1"/>
  <c r="L214" i="2"/>
  <c r="L209" i="2"/>
  <c r="T209" i="2" s="1"/>
  <c r="L208" i="2"/>
  <c r="L206" i="2"/>
  <c r="T206" i="2" s="1"/>
  <c r="L205" i="2"/>
  <c r="T205" i="2" s="1"/>
  <c r="L204" i="2"/>
  <c r="T204" i="2" s="1"/>
  <c r="L202" i="2"/>
  <c r="T202" i="2" s="1"/>
  <c r="L201" i="2"/>
  <c r="T201" i="2" s="1"/>
  <c r="L200" i="2"/>
  <c r="T200" i="2" s="1"/>
  <c r="L198" i="2"/>
  <c r="T198" i="2" s="1"/>
  <c r="L197" i="2"/>
  <c r="T197" i="2" s="1"/>
  <c r="L196" i="2"/>
  <c r="T196" i="2" s="1"/>
  <c r="L195" i="2"/>
  <c r="T195" i="2" s="1"/>
  <c r="L194" i="2"/>
  <c r="T194" i="2" s="1"/>
  <c r="L193" i="2"/>
  <c r="T193" i="2" s="1"/>
  <c r="L192" i="2"/>
  <c r="L190" i="2"/>
  <c r="T190" i="2" s="1"/>
  <c r="L189" i="2"/>
  <c r="T189" i="2" s="1"/>
  <c r="L188" i="2"/>
  <c r="T188" i="2" s="1"/>
  <c r="L187" i="2"/>
  <c r="T187" i="2" s="1"/>
  <c r="L186" i="2"/>
  <c r="T186" i="2" s="1"/>
  <c r="L185" i="2"/>
  <c r="T185" i="2" s="1"/>
  <c r="L184" i="2"/>
  <c r="T184" i="2" s="1"/>
  <c r="L183" i="2"/>
  <c r="T183" i="2" s="1"/>
  <c r="L182" i="2"/>
  <c r="T182" i="2" s="1"/>
  <c r="L181" i="2"/>
  <c r="T181" i="2" s="1"/>
  <c r="L180" i="2"/>
  <c r="T180" i="2" s="1"/>
  <c r="L179" i="2"/>
  <c r="L177" i="2"/>
  <c r="T177" i="2" s="1"/>
  <c r="L176" i="2"/>
  <c r="L174" i="2"/>
  <c r="L172" i="2"/>
  <c r="T172" i="2" s="1"/>
  <c r="L171" i="2"/>
  <c r="T171" i="2" s="1"/>
  <c r="L170" i="2"/>
  <c r="T170" i="2" s="1"/>
  <c r="L169" i="2"/>
  <c r="T169" i="2" s="1"/>
  <c r="L168" i="2"/>
  <c r="T168" i="2" s="1"/>
  <c r="L167" i="2"/>
  <c r="T167" i="2" s="1"/>
  <c r="L166" i="2"/>
  <c r="T166" i="2" s="1"/>
  <c r="L165" i="2"/>
  <c r="T165" i="2" s="1"/>
  <c r="L164" i="2"/>
  <c r="T164" i="2" s="1"/>
  <c r="L163" i="2"/>
  <c r="T163" i="2" s="1"/>
  <c r="L162" i="2"/>
  <c r="T162" i="2" s="1"/>
  <c r="L161" i="2"/>
  <c r="T161" i="2" s="1"/>
  <c r="L160" i="2"/>
  <c r="T160" i="2" s="1"/>
  <c r="K160" i="2" s="1"/>
  <c r="L159" i="2"/>
  <c r="T159" i="2" s="1"/>
  <c r="L158" i="2"/>
  <c r="L156" i="2"/>
  <c r="T156" i="2" s="1"/>
  <c r="L155" i="2"/>
  <c r="T155" i="2" s="1"/>
  <c r="L154" i="2"/>
  <c r="T154" i="2" s="1"/>
  <c r="L153" i="2"/>
  <c r="L151" i="2"/>
  <c r="T151" i="2" s="1"/>
  <c r="L150" i="2"/>
  <c r="T150" i="2" s="1"/>
  <c r="L149" i="2"/>
  <c r="T149" i="2" s="1"/>
  <c r="L148" i="2"/>
  <c r="T148" i="2" s="1"/>
  <c r="L147" i="2"/>
  <c r="T147" i="2" s="1"/>
  <c r="L146" i="2"/>
  <c r="T146" i="2" s="1"/>
  <c r="L145" i="2"/>
  <c r="T145" i="2" s="1"/>
  <c r="L144" i="2"/>
  <c r="T144" i="2" s="1"/>
  <c r="L143" i="2"/>
  <c r="T143" i="2" s="1"/>
  <c r="L142" i="2"/>
  <c r="T142" i="2" s="1"/>
  <c r="L141" i="2"/>
  <c r="T141" i="2" s="1"/>
  <c r="L140" i="2"/>
  <c r="T140" i="2" s="1"/>
  <c r="L139" i="2"/>
  <c r="T139" i="2" s="1"/>
  <c r="L138" i="2"/>
  <c r="T138" i="2" s="1"/>
  <c r="L137" i="2"/>
  <c r="O135" i="2"/>
  <c r="L135" i="2"/>
  <c r="T135" i="2" s="1"/>
  <c r="O134" i="2"/>
  <c r="L134" i="2"/>
  <c r="T134" i="2" s="1"/>
  <c r="O133" i="2"/>
  <c r="L133" i="2"/>
  <c r="T133" i="2" s="1"/>
  <c r="O132" i="2"/>
  <c r="L132" i="2"/>
  <c r="L130" i="2"/>
  <c r="T130" i="2" s="1"/>
  <c r="L129" i="2"/>
  <c r="T129" i="2" s="1"/>
  <c r="L128" i="2"/>
  <c r="T128" i="2" s="1"/>
  <c r="L127" i="2"/>
  <c r="T127" i="2" s="1"/>
  <c r="L126" i="2"/>
  <c r="T126" i="2" s="1"/>
  <c r="L125" i="2"/>
  <c r="T125" i="2" s="1"/>
  <c r="L124" i="2"/>
  <c r="T124" i="2" s="1"/>
  <c r="L123" i="2"/>
  <c r="T123" i="2" s="1"/>
  <c r="L122" i="2"/>
  <c r="T122" i="2" s="1"/>
  <c r="L121" i="2"/>
  <c r="T121" i="2" s="1"/>
  <c r="L120" i="2"/>
  <c r="T120" i="2" s="1"/>
  <c r="L119" i="2"/>
  <c r="T119" i="2" s="1"/>
  <c r="L118" i="2"/>
  <c r="T118" i="2" s="1"/>
  <c r="L117" i="2"/>
  <c r="T117" i="2" s="1"/>
  <c r="L116" i="2"/>
  <c r="T116" i="2" s="1"/>
  <c r="L115" i="2"/>
  <c r="T115" i="2" s="1"/>
  <c r="L114" i="2"/>
  <c r="T114" i="2" s="1"/>
  <c r="L113" i="2"/>
  <c r="T113" i="2" s="1"/>
  <c r="L112" i="2"/>
  <c r="T112" i="2" s="1"/>
  <c r="L111" i="2"/>
  <c r="T111" i="2" s="1"/>
  <c r="L110" i="2"/>
  <c r="L108" i="2"/>
  <c r="T108" i="2" s="1"/>
  <c r="L107" i="2"/>
  <c r="T107" i="2" s="1"/>
  <c r="L106" i="2"/>
  <c r="T106" i="2" s="1"/>
  <c r="L105" i="2"/>
  <c r="T105" i="2" s="1"/>
  <c r="L104" i="2"/>
  <c r="T104" i="2" s="1"/>
  <c r="L103" i="2"/>
  <c r="L101" i="2"/>
  <c r="T101" i="2" s="1"/>
  <c r="L100" i="2"/>
  <c r="T100" i="2" s="1"/>
  <c r="L99" i="2"/>
  <c r="L97" i="2"/>
  <c r="T97" i="2" s="1"/>
  <c r="L96" i="2"/>
  <c r="T96" i="2" s="1"/>
  <c r="L95" i="2"/>
  <c r="T95" i="2" s="1"/>
  <c r="L94" i="2"/>
  <c r="T94" i="2" s="1"/>
  <c r="L93" i="2"/>
  <c r="T93" i="2" s="1"/>
  <c r="L92" i="2"/>
  <c r="T92" i="2" s="1"/>
  <c r="L91" i="2"/>
  <c r="T91" i="2" s="1"/>
  <c r="L90" i="2"/>
  <c r="T90" i="2" s="1"/>
  <c r="L89" i="2"/>
  <c r="T89" i="2" s="1"/>
  <c r="L88" i="2"/>
  <c r="T88" i="2" s="1"/>
  <c r="L87" i="2"/>
  <c r="T87" i="2" s="1"/>
  <c r="L86" i="2"/>
  <c r="T86" i="2" s="1"/>
  <c r="L85" i="2"/>
  <c r="T85" i="2" s="1"/>
  <c r="L84" i="2"/>
  <c r="T84" i="2" s="1"/>
  <c r="L83" i="2"/>
  <c r="T83" i="2" s="1"/>
  <c r="L82" i="2"/>
  <c r="T82" i="2" s="1"/>
  <c r="L81" i="2"/>
  <c r="T81" i="2" s="1"/>
  <c r="L80" i="2"/>
  <c r="T80" i="2" s="1"/>
  <c r="L79" i="2"/>
  <c r="T79" i="2" s="1"/>
  <c r="L78" i="2"/>
  <c r="T78" i="2" s="1"/>
  <c r="L77" i="2"/>
  <c r="T77" i="2" s="1"/>
  <c r="L76" i="2"/>
  <c r="T76" i="2" s="1"/>
  <c r="L75" i="2"/>
  <c r="T75" i="2" s="1"/>
  <c r="L74" i="2"/>
  <c r="T74" i="2" s="1"/>
  <c r="L73" i="2"/>
  <c r="T73" i="2" s="1"/>
  <c r="L72" i="2"/>
  <c r="T72" i="2" s="1"/>
  <c r="L71" i="2"/>
  <c r="T71" i="2" s="1"/>
  <c r="L70" i="2"/>
  <c r="T70" i="2" s="1"/>
  <c r="L69" i="2"/>
  <c r="T69" i="2" s="1"/>
  <c r="L68" i="2"/>
  <c r="T68" i="2" s="1"/>
  <c r="L67" i="2"/>
  <c r="T67" i="2" s="1"/>
  <c r="L66" i="2"/>
  <c r="T66" i="2" s="1"/>
  <c r="L65" i="2"/>
  <c r="L63" i="2"/>
  <c r="T63" i="2" s="1"/>
  <c r="L62" i="2"/>
  <c r="T62" i="2" s="1"/>
  <c r="L61" i="2"/>
  <c r="T61" i="2" s="1"/>
  <c r="L60" i="2"/>
  <c r="T60" i="2" s="1"/>
  <c r="L59" i="2"/>
  <c r="T59" i="2" s="1"/>
  <c r="L58" i="2"/>
  <c r="O56" i="2"/>
  <c r="L56" i="2"/>
  <c r="T56" i="2" s="1"/>
  <c r="O55" i="2"/>
  <c r="L55" i="2"/>
  <c r="T55" i="2" s="1"/>
  <c r="O54" i="2"/>
  <c r="L54" i="2"/>
  <c r="T54" i="2" s="1"/>
  <c r="O53" i="2"/>
  <c r="O52" i="2" s="1"/>
  <c r="L53" i="2"/>
  <c r="L51" i="2"/>
  <c r="T51" i="2" s="1"/>
  <c r="L50" i="2"/>
  <c r="T50" i="2" s="1"/>
  <c r="L49" i="2"/>
  <c r="T49" i="2" s="1"/>
  <c r="L48" i="2"/>
  <c r="T48" i="2" s="1"/>
  <c r="L47" i="2"/>
  <c r="T47" i="2" s="1"/>
  <c r="L46" i="2"/>
  <c r="T46" i="2" s="1"/>
  <c r="L45" i="2"/>
  <c r="T45" i="2" s="1"/>
  <c r="L44" i="2"/>
  <c r="T44" i="2" s="1"/>
  <c r="L43" i="2"/>
  <c r="T43" i="2" s="1"/>
  <c r="L42" i="2"/>
  <c r="T42" i="2" s="1"/>
  <c r="L41" i="2"/>
  <c r="T41" i="2" s="1"/>
  <c r="L40" i="2"/>
  <c r="T40" i="2" s="1"/>
  <c r="L39" i="2"/>
  <c r="T39" i="2" s="1"/>
  <c r="L38" i="2"/>
  <c r="T38" i="2" s="1"/>
  <c r="L37" i="2"/>
  <c r="L32" i="2"/>
  <c r="T32" i="2" s="1"/>
  <c r="L31" i="2"/>
  <c r="T31" i="2" s="1"/>
  <c r="L30" i="2"/>
  <c r="T30" i="2" s="1"/>
  <c r="L29" i="2"/>
  <c r="T29" i="2" s="1"/>
  <c r="L28" i="2"/>
  <c r="T28" i="2" s="1"/>
  <c r="L27" i="2"/>
  <c r="T27" i="2" s="1"/>
  <c r="L26" i="2"/>
  <c r="T26" i="2" s="1"/>
  <c r="L25" i="2"/>
  <c r="O22" i="2"/>
  <c r="L22" i="2"/>
  <c r="T22" i="2" s="1"/>
  <c r="O21" i="2"/>
  <c r="L21" i="2"/>
  <c r="T21" i="2" s="1"/>
  <c r="O20" i="2"/>
  <c r="L20" i="2"/>
  <c r="T20" i="2" s="1"/>
  <c r="O19" i="2"/>
  <c r="L19" i="2"/>
  <c r="T19" i="2" s="1"/>
  <c r="L18" i="2"/>
  <c r="T18" i="2" s="1"/>
  <c r="L17" i="2"/>
  <c r="T17" i="2" s="1"/>
  <c r="L16" i="2"/>
  <c r="T16" i="2" s="1"/>
  <c r="L15" i="2"/>
  <c r="L13" i="2"/>
  <c r="O14" i="2" l="1"/>
  <c r="T25" i="2"/>
  <c r="L23" i="2"/>
  <c r="T23" i="2" s="1"/>
  <c r="T37" i="2"/>
  <c r="K37" i="2" s="1"/>
  <c r="L36" i="2"/>
  <c r="T36" i="2" s="1"/>
  <c r="T132" i="2"/>
  <c r="K132" i="2" s="1"/>
  <c r="L131" i="2"/>
  <c r="T131" i="2" s="1"/>
  <c r="K131" i="2" s="1"/>
  <c r="T137" i="2"/>
  <c r="T214" i="2"/>
  <c r="L212" i="2"/>
  <c r="T212" i="2" s="1"/>
  <c r="T65" i="2"/>
  <c r="K65" i="2" s="1"/>
  <c r="T103" i="2"/>
  <c r="L102" i="2"/>
  <c r="T102" i="2" s="1"/>
  <c r="O131" i="2"/>
  <c r="T179" i="2"/>
  <c r="K179" i="2" s="1"/>
  <c r="L178" i="2"/>
  <c r="T178" i="2" s="1"/>
  <c r="T192" i="2"/>
  <c r="K192" i="2" s="1"/>
  <c r="L191" i="2"/>
  <c r="T191" i="2" s="1"/>
  <c r="L14" i="2"/>
  <c r="T14" i="2" s="1"/>
  <c r="K14" i="2" s="1"/>
  <c r="T15" i="2"/>
  <c r="T99" i="2"/>
  <c r="K99" i="2" s="1"/>
  <c r="L98" i="2"/>
  <c r="T98" i="2" s="1"/>
  <c r="L173" i="2"/>
  <c r="T173" i="2" s="1"/>
  <c r="K173" i="2" s="1"/>
  <c r="T174" i="2"/>
  <c r="T208" i="2"/>
  <c r="L207" i="2"/>
  <c r="T207" i="2" s="1"/>
  <c r="T276" i="2"/>
  <c r="K276" i="2" s="1"/>
  <c r="L275" i="2"/>
  <c r="T275" i="2" s="1"/>
  <c r="T13" i="2"/>
  <c r="L12" i="2"/>
  <c r="T12" i="2" s="1"/>
  <c r="T53" i="2"/>
  <c r="K53" i="2" s="1"/>
  <c r="L52" i="2"/>
  <c r="T52" i="2" s="1"/>
  <c r="T58" i="2"/>
  <c r="K58" i="2" s="1"/>
  <c r="L57" i="2"/>
  <c r="T57" i="2" s="1"/>
  <c r="K57" i="2" s="1"/>
  <c r="L109" i="2"/>
  <c r="T109" i="2" s="1"/>
  <c r="T110" i="2"/>
  <c r="L152" i="2"/>
  <c r="T152" i="2" s="1"/>
  <c r="T153" i="2"/>
  <c r="K153" i="2" s="1"/>
  <c r="L157" i="2"/>
  <c r="T157" i="2" s="1"/>
  <c r="T158" i="2"/>
  <c r="K158" i="2" s="1"/>
  <c r="T176" i="2"/>
  <c r="K176" i="2" s="1"/>
  <c r="L175" i="2"/>
  <c r="T175" i="2" s="1"/>
  <c r="L286" i="2"/>
  <c r="T286" i="2" s="1"/>
  <c r="K220" i="2"/>
  <c r="K228" i="2"/>
  <c r="K209" i="2"/>
  <c r="K216" i="2"/>
  <c r="K224" i="2"/>
  <c r="K19" i="2"/>
  <c r="K41" i="2"/>
  <c r="K45" i="2"/>
  <c r="K49" i="2"/>
  <c r="K55" i="2"/>
  <c r="K68" i="2"/>
  <c r="K72" i="2"/>
  <c r="K76" i="2"/>
  <c r="K80" i="2"/>
  <c r="K84" i="2"/>
  <c r="K88" i="2"/>
  <c r="K92" i="2"/>
  <c r="K96" i="2"/>
  <c r="K101" i="2"/>
  <c r="K107" i="2"/>
  <c r="K133" i="2"/>
  <c r="K148" i="2"/>
  <c r="K182" i="2"/>
  <c r="K186" i="2"/>
  <c r="K190" i="2"/>
  <c r="K22" i="2"/>
  <c r="K268" i="2"/>
  <c r="K272" i="2"/>
  <c r="K287" i="2"/>
  <c r="K232" i="2"/>
  <c r="K236" i="2"/>
  <c r="K240" i="2"/>
  <c r="K271" i="2"/>
  <c r="K20" i="2"/>
  <c r="K25" i="2"/>
  <c r="K61" i="2"/>
  <c r="K69" i="2"/>
  <c r="K73" i="2"/>
  <c r="K77" i="2"/>
  <c r="K81" i="2"/>
  <c r="K85" i="2"/>
  <c r="K89" i="2"/>
  <c r="K93" i="2"/>
  <c r="K97" i="2"/>
  <c r="K104" i="2"/>
  <c r="K108" i="2"/>
  <c r="K113" i="2"/>
  <c r="K117" i="2"/>
  <c r="K121" i="2"/>
  <c r="K125" i="2"/>
  <c r="K129" i="2"/>
  <c r="K141" i="2"/>
  <c r="K145" i="2"/>
  <c r="K149" i="2"/>
  <c r="K155" i="2"/>
  <c r="K183" i="2"/>
  <c r="K187" i="2"/>
  <c r="K194" i="2"/>
  <c r="K198" i="2"/>
  <c r="K206" i="2"/>
  <c r="K30" i="2"/>
  <c r="K263" i="2"/>
  <c r="L262" i="2"/>
  <c r="L266" i="2"/>
  <c r="T266" i="2" s="1"/>
  <c r="K18" i="2"/>
  <c r="K32" i="2"/>
  <c r="K40" i="2"/>
  <c r="K44" i="2"/>
  <c r="K48" i="2"/>
  <c r="K54" i="2"/>
  <c r="K63" i="2"/>
  <c r="K100" i="2"/>
  <c r="K159" i="2"/>
  <c r="K163" i="2"/>
  <c r="K167" i="2"/>
  <c r="K171" i="2"/>
  <c r="K174" i="2"/>
  <c r="K201" i="2"/>
  <c r="K205" i="2"/>
  <c r="K208" i="2"/>
  <c r="K215" i="2"/>
  <c r="K219" i="2"/>
  <c r="K223" i="2"/>
  <c r="K227" i="2"/>
  <c r="K231" i="2"/>
  <c r="K235" i="2"/>
  <c r="K239" i="2"/>
  <c r="K243" i="2"/>
  <c r="O262" i="2"/>
  <c r="O266" i="2"/>
  <c r="K270" i="2"/>
  <c r="K274" i="2"/>
  <c r="K17" i="2"/>
  <c r="K31" i="2"/>
  <c r="K62" i="2"/>
  <c r="K110" i="2"/>
  <c r="K114" i="2"/>
  <c r="K118" i="2"/>
  <c r="K122" i="2"/>
  <c r="K126" i="2"/>
  <c r="K130" i="2"/>
  <c r="K138" i="2"/>
  <c r="K142" i="2"/>
  <c r="K146" i="2"/>
  <c r="K156" i="2"/>
  <c r="K162" i="2"/>
  <c r="K166" i="2"/>
  <c r="K170" i="2"/>
  <c r="K195" i="2"/>
  <c r="K200" i="2"/>
  <c r="L199" i="2"/>
  <c r="T199" i="2" s="1"/>
  <c r="K204" i="2"/>
  <c r="L203" i="2"/>
  <c r="T203" i="2" s="1"/>
  <c r="K214" i="2"/>
  <c r="K265" i="2"/>
  <c r="L264" i="2"/>
  <c r="K269" i="2"/>
  <c r="K273" i="2"/>
  <c r="K275" i="2"/>
  <c r="K103" i="2"/>
  <c r="O199" i="2"/>
  <c r="O203" i="2"/>
  <c r="O264" i="2"/>
  <c r="K21" i="2"/>
  <c r="K28" i="2"/>
  <c r="K38" i="2"/>
  <c r="K42" i="2"/>
  <c r="K46" i="2"/>
  <c r="K50" i="2"/>
  <c r="K56" i="2"/>
  <c r="K59" i="2"/>
  <c r="K67" i="2"/>
  <c r="K71" i="2"/>
  <c r="K75" i="2"/>
  <c r="K79" i="2"/>
  <c r="K36" i="2"/>
  <c r="K16" i="2"/>
  <c r="K26" i="2"/>
  <c r="K27" i="2"/>
  <c r="K29" i="2"/>
  <c r="K39" i="2"/>
  <c r="K43" i="2"/>
  <c r="K47" i="2"/>
  <c r="K51" i="2"/>
  <c r="K60" i="2"/>
  <c r="K83" i="2"/>
  <c r="K87" i="2"/>
  <c r="K91" i="2"/>
  <c r="K95" i="2"/>
  <c r="K105" i="2"/>
  <c r="K111" i="2"/>
  <c r="K115" i="2"/>
  <c r="K119" i="2"/>
  <c r="K123" i="2"/>
  <c r="K127" i="2"/>
  <c r="K134" i="2"/>
  <c r="K139" i="2"/>
  <c r="K143" i="2"/>
  <c r="K147" i="2"/>
  <c r="K150" i="2"/>
  <c r="K164" i="2"/>
  <c r="K168" i="2"/>
  <c r="K172" i="2"/>
  <c r="K177" i="2"/>
  <c r="K180" i="2"/>
  <c r="K184" i="2"/>
  <c r="K188" i="2"/>
  <c r="K196" i="2"/>
  <c r="K202" i="2"/>
  <c r="K213" i="2"/>
  <c r="K217" i="2"/>
  <c r="K221" i="2"/>
  <c r="K225" i="2"/>
  <c r="K229" i="2"/>
  <c r="K233" i="2"/>
  <c r="K237" i="2"/>
  <c r="K241" i="2"/>
  <c r="K66" i="2"/>
  <c r="K70" i="2"/>
  <c r="K74" i="2"/>
  <c r="K78" i="2"/>
  <c r="K82" i="2"/>
  <c r="K86" i="2"/>
  <c r="K90" i="2"/>
  <c r="K94" i="2"/>
  <c r="K106" i="2"/>
  <c r="K112" i="2"/>
  <c r="K116" i="2"/>
  <c r="K120" i="2"/>
  <c r="K124" i="2"/>
  <c r="K128" i="2"/>
  <c r="K135" i="2"/>
  <c r="K140" i="2"/>
  <c r="K144" i="2"/>
  <c r="K151" i="2"/>
  <c r="K154" i="2"/>
  <c r="K161" i="2"/>
  <c r="K165" i="2"/>
  <c r="K169" i="2"/>
  <c r="K181" i="2"/>
  <c r="K185" i="2"/>
  <c r="K189" i="2"/>
  <c r="K193" i="2"/>
  <c r="K197" i="2"/>
  <c r="K218" i="2"/>
  <c r="K222" i="2"/>
  <c r="K226" i="2"/>
  <c r="K230" i="2"/>
  <c r="K234" i="2"/>
  <c r="K238" i="2"/>
  <c r="K242" i="2"/>
  <c r="L5" i="4"/>
  <c r="P5" i="4" s="1"/>
  <c r="L64" i="2" l="1"/>
  <c r="T64" i="2" s="1"/>
  <c r="K64" i="2" s="1"/>
  <c r="L136" i="2"/>
  <c r="T136" i="2" s="1"/>
  <c r="T264" i="2"/>
  <c r="K264" i="2" s="1"/>
  <c r="T262" i="2"/>
  <c r="K262" i="2" s="1"/>
  <c r="K52" i="2"/>
  <c r="O288" i="2"/>
  <c r="K212" i="2"/>
  <c r="K286" i="2"/>
  <c r="K203" i="2"/>
  <c r="K199" i="2"/>
  <c r="K102" i="2"/>
  <c r="K175" i="2"/>
  <c r="K191" i="2"/>
  <c r="K98" i="2"/>
  <c r="K137" i="2"/>
  <c r="K207" i="2"/>
  <c r="K267" i="2"/>
  <c r="K266" i="2"/>
  <c r="K15" i="2"/>
  <c r="K152" i="2"/>
  <c r="K178" i="2"/>
  <c r="K13" i="2"/>
  <c r="K109" i="2"/>
  <c r="K157" i="2"/>
  <c r="K24" i="2"/>
  <c r="K23" i="2"/>
  <c r="L288" i="2" l="1"/>
  <c r="T288" i="2"/>
  <c r="K12" i="2"/>
  <c r="K136" i="2"/>
  <c r="M252" i="7" l="1"/>
  <c r="K288" i="2"/>
  <c r="L10" i="4"/>
  <c r="L8" i="4" l="1"/>
  <c r="P8" i="4" s="1"/>
</calcChain>
</file>

<file path=xl/sharedStrings.xml><?xml version="1.0" encoding="utf-8"?>
<sst xmlns="http://schemas.openxmlformats.org/spreadsheetml/2006/main" count="4902" uniqueCount="851">
  <si>
    <t>Ծախսի տեսակը</t>
  </si>
  <si>
    <t>Միջին ծախսը</t>
  </si>
  <si>
    <t>Ընդամենը ծախսը</t>
  </si>
  <si>
    <t>Ճանապարհածախս</t>
  </si>
  <si>
    <t>Գիշերավարձ</t>
  </si>
  <si>
    <t>Օրապահիկ</t>
  </si>
  <si>
    <t>Այլ ծախսեր, այդ թվում՝</t>
  </si>
  <si>
    <t>հակահամաճարակային նմուշառումների վճար</t>
  </si>
  <si>
    <t>մուտքի արտոնագրի վճար</t>
  </si>
  <si>
    <t>4.1.</t>
  </si>
  <si>
    <t>4.2.</t>
  </si>
  <si>
    <t>4.3.</t>
  </si>
  <si>
    <t>ԸՆԴԱՄԵՆԸ</t>
  </si>
  <si>
    <t>x</t>
  </si>
  <si>
    <t>(տողեր 1+2+3+4)</t>
  </si>
  <si>
    <t>(հազ. դրամ)</t>
  </si>
  <si>
    <t>Ապահովագրական ծախսեր</t>
  </si>
  <si>
    <t>Դիվանագիտական սրահից օգտվելու գումար</t>
  </si>
  <si>
    <t>Տրանսպորտային ծախսեր</t>
  </si>
  <si>
    <t xml:space="preserve">Ներկայացուցչական ծախսեր </t>
  </si>
  <si>
    <t>Այլ ծախսեր</t>
  </si>
  <si>
    <t>հ/հ</t>
  </si>
  <si>
    <t>Հավելված N 3</t>
  </si>
  <si>
    <t xml:space="preserve">ԵՌԱՄՍՅԱԿԱՅԻՆ ԱՄՓՈՓ ՀԱՇՎԵՏՎՈՒԹՅՈՒՆ </t>
  </si>
  <si>
    <t>ՕՏԱՐԵՐԿՐՅԱ ՊԵՏՈՒԹՅՈՒՆՆԵՐ ԳՈՐԾՈՒՂՈՒՄՆԵՐԻ ՈՒ ԴՐԱՆՑ ԾԱԽՍԵՐԻ ՄԱՍԻՆ</t>
  </si>
  <si>
    <t>ՀՀ վարչապետի 2018թ. սեպտեմբերի 19-ի 
N 1230-Ն որոշման</t>
  </si>
  <si>
    <t>ՀՀ վարչապետի  2023 թ մարտի 23-ի  
N 326-Ն որոշման</t>
  </si>
  <si>
    <t>Հավելված N 2</t>
  </si>
  <si>
    <t>«Հավելված N 3</t>
  </si>
  <si>
    <t>6. Գործուղումների միջին տևողությունը _5_</t>
  </si>
  <si>
    <t>7. Բիզնես դասի ավիածառայությունից օգտվողների ընդամենը թիվը __1__</t>
  </si>
  <si>
    <t>7. Բիզնես դասի ավիածառայությունից օգտվողների ընդամենը թիվը _0__</t>
  </si>
  <si>
    <t>5. Գործուղվող պատվիրակությունների անդամների միջին թիվը _3_</t>
  </si>
  <si>
    <t>7. Բիզնես դասի ավիածառայությունից օգտվողների ընդամենը թիվը _1_</t>
  </si>
  <si>
    <t>7. Բիզնես դասի ավիածառայությունից օգտվողների ընդամենը թիվը _0_</t>
  </si>
  <si>
    <t>Հավելված N 4</t>
  </si>
  <si>
    <t>այլ ծախսեր (ավիատոմսի ամրագրման համակարգի սպասարկման ծախս)</t>
  </si>
  <si>
    <t>Մարմնի անվանումը</t>
  </si>
  <si>
    <t>Հաշվետու եռամսյակը</t>
  </si>
  <si>
    <t>Ընդամենը գործուղումների քանակը</t>
  </si>
  <si>
    <t>Ընդամենը գործուղման մեկնողների թիվը</t>
  </si>
  <si>
    <t xml:space="preserve"> Գործուղվող պատվիրակությունների անդամների միջին թիվը</t>
  </si>
  <si>
    <t>Գործուղումների միջին տևողությունը</t>
  </si>
  <si>
    <t>Բիզնես դասի ավիածառայությունից օգտվողների ընդամենը թիվը</t>
  </si>
  <si>
    <t>Էկոնոմ դասի ավիածառայությունից օգտվողների ընդամենը թիվը</t>
  </si>
  <si>
    <t>3.1</t>
  </si>
  <si>
    <t>3.2</t>
  </si>
  <si>
    <t>3.5</t>
  </si>
  <si>
    <t>/հազ. դրամ/</t>
  </si>
  <si>
    <t>4.1</t>
  </si>
  <si>
    <t>4.3</t>
  </si>
  <si>
    <t>5.1</t>
  </si>
  <si>
    <t>5.2</t>
  </si>
  <si>
    <t>5.3</t>
  </si>
  <si>
    <t>6.1</t>
  </si>
  <si>
    <t>6.2</t>
  </si>
  <si>
    <t>6.5</t>
  </si>
  <si>
    <t>6.6</t>
  </si>
  <si>
    <t>8.1</t>
  </si>
  <si>
    <t>8.2</t>
  </si>
  <si>
    <t>8.3</t>
  </si>
  <si>
    <t>9.1</t>
  </si>
  <si>
    <t>9.2</t>
  </si>
  <si>
    <t>9.4</t>
  </si>
  <si>
    <t>10.1</t>
  </si>
  <si>
    <t>12.1</t>
  </si>
  <si>
    <t>12.2</t>
  </si>
  <si>
    <t>12.3</t>
  </si>
  <si>
    <t>13.1</t>
  </si>
  <si>
    <t>14.1</t>
  </si>
  <si>
    <t>14.2</t>
  </si>
  <si>
    <t>15.1</t>
  </si>
  <si>
    <t>16.1</t>
  </si>
  <si>
    <t>16.2</t>
  </si>
  <si>
    <t>16.3</t>
  </si>
  <si>
    <t>16.4</t>
  </si>
  <si>
    <t>16.5</t>
  </si>
  <si>
    <t>18.1</t>
  </si>
  <si>
    <t>19.1</t>
  </si>
  <si>
    <t>20.1</t>
  </si>
  <si>
    <t>21.1</t>
  </si>
  <si>
    <t>23.1</t>
  </si>
  <si>
    <t>24.1</t>
  </si>
  <si>
    <t>25.1</t>
  </si>
  <si>
    <t>23.2</t>
  </si>
  <si>
    <t>18.2</t>
  </si>
  <si>
    <t>1. ՀՀ սննդամթերքի անվտանգության տեսչական մարմին</t>
  </si>
  <si>
    <t>2.1</t>
  </si>
  <si>
    <t>19.2</t>
  </si>
  <si>
    <t>Արտաքին գործերի նախարարություն</t>
  </si>
  <si>
    <t>ԱԳՆ պետական արարողակարգի ծառայություն</t>
  </si>
  <si>
    <t>Ներքին գործերի նախարարություն</t>
  </si>
  <si>
    <t>այլ ծախսեր</t>
  </si>
  <si>
    <t>Գործուղման վայրը</t>
  </si>
  <si>
    <t>Էկոնոմ դաս</t>
  </si>
  <si>
    <t>Բիզնես դաս</t>
  </si>
  <si>
    <t>Հրավիրող կողմի միջոցների հաշվին</t>
  </si>
  <si>
    <t>ՀՀ պետական բյուջեի միջոցների հաշվին</t>
  </si>
  <si>
    <t>2</t>
  </si>
  <si>
    <t>Գործուղման  սկիզբը</t>
  </si>
  <si>
    <t>Գործուղման  ավարտը</t>
  </si>
  <si>
    <t xml:space="preserve">Իրանի Իսլամական Հանրապետություն (Թեհրան) </t>
  </si>
  <si>
    <t xml:space="preserve">Ավստրիայի Հանրապետություն (Վիեննա) </t>
  </si>
  <si>
    <t>Շվեյցարիայի Համադաշնություն (Ժնև)</t>
  </si>
  <si>
    <t xml:space="preserve">Բելառուսի Հանրապետություն (Մինսկ) </t>
  </si>
  <si>
    <t>ՈՒզբեկստանի Հանրապետություն (Տաշքենդ)</t>
  </si>
  <si>
    <t>Մեծ Բրիտանիայի և Հյուսիսային Իռլանդիայի Միացյալ Թագավորություն (Լոնդոն)</t>
  </si>
  <si>
    <t>Հունգարիա (Բուդապեշտ)</t>
  </si>
  <si>
    <t>Բելգիայի Թագավորություն (Բրյուսել)</t>
  </si>
  <si>
    <t>Ղազախստանի Հանրապետություն (Աստանա)</t>
  </si>
  <si>
    <t>Ամերիկայի Միացյալ Նահանգներ (Վաշինգտոն)</t>
  </si>
  <si>
    <t xml:space="preserve">Նիդերլանդների Թագավորություն (Ամստերդամ) </t>
  </si>
  <si>
    <t>Ամփոփ հաշվետվություն</t>
  </si>
  <si>
    <t>3.3</t>
  </si>
  <si>
    <t>3.4</t>
  </si>
  <si>
    <t>4.2</t>
  </si>
  <si>
    <t>6.3</t>
  </si>
  <si>
    <t>6.4</t>
  </si>
  <si>
    <t>7.1</t>
  </si>
  <si>
    <t>9.3</t>
  </si>
  <si>
    <t>-</t>
  </si>
  <si>
    <t>17.1</t>
  </si>
  <si>
    <t>17.2</t>
  </si>
  <si>
    <t>17.3</t>
  </si>
  <si>
    <t>V</t>
  </si>
  <si>
    <t>Վրաստանի Հանրապետություն (Թբիլիսի)</t>
  </si>
  <si>
    <t>11.10</t>
  </si>
  <si>
    <t>11.11</t>
  </si>
  <si>
    <t>Գնել Սանոսյան,
ՀՀ տարածքային կառավարման և ենթակառուցվածքների նախարար</t>
  </si>
  <si>
    <t>Վահան Քերոբյան,
ՀՀ էկոնոմիկայի նախարար</t>
  </si>
  <si>
    <t>Նարեկ Տերյան,
ՀՀ էկոնոմիկայի նախարարի տեղակալ</t>
  </si>
  <si>
    <t>Արման Խոջոյան,
ՀՀ Էկոնոմիկայի նախարարի տեղակալ</t>
  </si>
  <si>
    <t>Արգամ Արամյան,
ՀՀ ֆինանսների նախարարության միջազգային համագործակցության վարչության պետ</t>
  </si>
  <si>
    <t>4</t>
  </si>
  <si>
    <t>7</t>
  </si>
  <si>
    <t>9</t>
  </si>
  <si>
    <t>23.3</t>
  </si>
  <si>
    <t>Էդուարդ Հակոբյան,
ՀՀ ֆինանսների նախարարի տեղակալ</t>
  </si>
  <si>
    <t>Սուրեն Թովմասյան,
ՀՀ կադաստրի կոմիտեի նախագահ</t>
  </si>
  <si>
    <t>Գևորգ Մանթաշյան,
ՀՀ բարձր տեխնոլոգիական արդյունաբերության նախարարի տեղակալ</t>
  </si>
  <si>
    <t>Արտյոմ Մեհրաբյան,
Ռազմարդյունաբերության կոմիտեի նախագահ</t>
  </si>
  <si>
    <t>5</t>
  </si>
  <si>
    <t>10</t>
  </si>
  <si>
    <t>12</t>
  </si>
  <si>
    <t>14</t>
  </si>
  <si>
    <t>16</t>
  </si>
  <si>
    <t>18</t>
  </si>
  <si>
    <t>20</t>
  </si>
  <si>
    <t>Հաշվետու ժամանակահատվածը</t>
  </si>
  <si>
    <t>Իրավական ակտի ամսաթիվը և համարը</t>
  </si>
  <si>
    <t>Անունը, ազգանունը, զբաղեցրած պաշտոնը</t>
  </si>
  <si>
    <t>Գիշերավարձը 
/օրերի քանակ/</t>
  </si>
  <si>
    <t>Գիշերավարձը</t>
  </si>
  <si>
    <t>Օրապահիկը
 /օրերի քանակ/</t>
  </si>
  <si>
    <t xml:space="preserve">Օրապահիկը
</t>
  </si>
  <si>
    <t>Grand Total</t>
  </si>
  <si>
    <r>
      <t xml:space="preserve">Ճանապարհածախսը՝ 
</t>
    </r>
    <r>
      <rPr>
        <sz val="12"/>
        <rFont val="GHEA Grapalat"/>
        <family val="3"/>
      </rPr>
      <t>այդ թվում</t>
    </r>
  </si>
  <si>
    <t>Sum of Օրապահիկը
 /օրերի քանակ/</t>
  </si>
  <si>
    <t>Գործուղման միջին ծախսը մեկ օրվա համար ըստ գործուղված անձի՝ գործուղումների քանակի</t>
  </si>
  <si>
    <t>Average of Գործուղման միջին ծախսը մեկ օրվա համար ըստ գործուղված անձի՝ գործուղումների քանակի</t>
  </si>
  <si>
    <t>Անունը, ազգանունը, 
զբաղեցրած պաշտոնը</t>
  </si>
  <si>
    <t>Sum of Էկոնոմ դաս</t>
  </si>
  <si>
    <t>Sum of Բիզնես դաս</t>
  </si>
  <si>
    <t>Sum of Գիշերավարձը</t>
  </si>
  <si>
    <t xml:space="preserve">Sum of Օրապահիկը
</t>
  </si>
  <si>
    <t>Sum of 
Այլ ծախսեր</t>
  </si>
  <si>
    <t>Ընդամենը ծախսեր</t>
  </si>
  <si>
    <t>Sum of 
Ընդամենը ծախսեր</t>
  </si>
  <si>
    <t>Գործուղման միջին ծախսը մեկ օրվա համար ըստ գործուղված անձի՝ գործուղումների օրերի</t>
  </si>
  <si>
    <t>Sum of Գիշերավարձը 
/օրերի քանակ/</t>
  </si>
  <si>
    <t>Ֆրանսիայի Հանրապետություն (Փարիզ)</t>
  </si>
  <si>
    <t xml:space="preserve">Կարեն Կարապետյան, 
ՀՀ արդարադատության նախարարի տեղակալ </t>
  </si>
  <si>
    <t xml:space="preserve">Լուսինե Բասմաչյան,
ՀՀ էկոնոմիկայի նախարարության զբոսաշրջության կոմիտեի մարքեթինգի և խթանման վարչության առանձին գործառույթներ համակարգող խորհրդական </t>
  </si>
  <si>
    <t>Տաթևիկ Սողոմոնյան,
 ՀՀ բարձր տեխնոլոգիական արդյունաբերության նախարարության շուկայի զարգացման վարչության պետ</t>
  </si>
  <si>
    <t>Լեհաստան (Վարշավա)</t>
  </si>
  <si>
    <t>5. Գործուղվող պատվիրակությունների անդամների միջին թիվը _0_</t>
  </si>
  <si>
    <t>ՀՀ ազգային անվտանգության ծառայություն</t>
  </si>
  <si>
    <t>Կարեն Բալայան, 
ՀՀ պետական եկամուտների կոմիտեի մաքսանենգության դեմ պայքարի վարչության շնագիտական բաժնի պետ</t>
  </si>
  <si>
    <t>Ռումինիա (Բուխարեստ)</t>
  </si>
  <si>
    <t xml:space="preserve">Ռուսաստանի Դաշնություն (Մոսկվա) </t>
  </si>
  <si>
    <t>5. Գործուղվող պատվիրակությունների անդամների միջին թիվը _2-6_</t>
  </si>
  <si>
    <t>6. Գործուղումների միջին տևողությունը _3-6_</t>
  </si>
  <si>
    <t>ՀՀ պաշտպանության նախարարություն</t>
  </si>
  <si>
    <t xml:space="preserve">Արմեն Սմբատյան, 
ՀՀ կենտրոնական ընտրական հանձնաժողովի քարտուղար </t>
  </si>
  <si>
    <t>5. Գործուղվող պատվիրակությունների անդամների միջին թիվը _5_</t>
  </si>
  <si>
    <t>7.2</t>
  </si>
  <si>
    <t>7.3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</si>
  <si>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</si>
  <si>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</si>
  <si>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</si>
  <si>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</si>
  <si>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</si>
  <si>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</si>
  <si>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</si>
  <si>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</si>
  <si>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</si>
  <si>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</si>
  <si>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</si>
  <si>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</si>
  <si>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</si>
  <si>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</si>
  <si>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</si>
  <si>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</si>
  <si>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</si>
  <si>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11.1</t>
  </si>
  <si>
    <t>10.2</t>
  </si>
  <si>
    <t>10.3</t>
  </si>
  <si>
    <t>10.4</t>
  </si>
  <si>
    <t>11.2</t>
  </si>
  <si>
    <t>11.3</t>
  </si>
  <si>
    <t>11.4</t>
  </si>
  <si>
    <t>11.5</t>
  </si>
  <si>
    <t>11.6</t>
  </si>
  <si>
    <t>11.7</t>
  </si>
  <si>
    <t>11.8</t>
  </si>
  <si>
    <t>11.9</t>
  </si>
  <si>
    <r>
      <rPr>
        <b/>
        <i/>
        <sz val="10"/>
        <rFont val="GHEA Grapalat"/>
        <family val="3"/>
      </rPr>
      <t xml:space="preserve">այդ թվում՝ </t>
    </r>
    <r>
      <rPr>
        <b/>
        <i/>
        <sz val="12"/>
        <rFont val="GHEA Grapalat"/>
        <family val="3"/>
      </rPr>
      <t>Ռազմարդյունաբերության բնագավառ</t>
    </r>
  </si>
  <si>
    <r>
      <rPr>
        <b/>
        <i/>
        <sz val="10"/>
        <rFont val="GHEA Grapalat"/>
        <family val="3"/>
      </rPr>
      <t>այդ թվում՝</t>
    </r>
    <r>
      <rPr>
        <b/>
        <i/>
        <sz val="12"/>
        <rFont val="GHEA Grapalat"/>
        <family val="3"/>
      </rPr>
      <t xml:space="preserve"> </t>
    </r>
    <r>
      <rPr>
        <b/>
        <i/>
        <sz val="11"/>
        <rFont val="GHEA Grapalat"/>
        <family val="3"/>
      </rPr>
      <t>Զբոսաշրջության զարգացման ծրագիր</t>
    </r>
  </si>
  <si>
    <t>18.3</t>
  </si>
  <si>
    <t>20.2</t>
  </si>
  <si>
    <t>20.3</t>
  </si>
  <si>
    <t>20.4</t>
  </si>
  <si>
    <t>20.5</t>
  </si>
  <si>
    <t>20.6</t>
  </si>
  <si>
    <t>23.4</t>
  </si>
  <si>
    <t>23.5</t>
  </si>
  <si>
    <t>23.6</t>
  </si>
  <si>
    <t>23.7</t>
  </si>
  <si>
    <t>23.8</t>
  </si>
  <si>
    <t>24.2</t>
  </si>
  <si>
    <t>Հակոբ Սիմինդյան,
ՀՀ շրջակա միջավայրի նախարար</t>
  </si>
  <si>
    <t>Սերգեյ Աղինյան,
ՀՀ հանրային ծառայությունները կարգավորող հանձնաժողովի անդամ</t>
  </si>
  <si>
    <t>Գեղամ Գևորգյան,
ՀՀ մրցակցության պաշտպանության հանձնաժողովի նախագահ</t>
  </si>
  <si>
    <t>Գոհար Մամիկոնյան, ՀՀ հեռուստատեսության և ռադիոյի հանձնաժողովի  անդամ</t>
  </si>
  <si>
    <t>Ռուստամ Բադասյան,
ՀՀ պետական եկամուտների կոմիտեի նախագահ</t>
  </si>
  <si>
    <t>Արամ Սայամյան,
ՀՀ պետական եկամուտների կոմիտեի մաքսային տեսուչ</t>
  </si>
  <si>
    <t>Սարգիս Հայոցյան, 
ՀՀ ԿԳՄՍՆ բարձրագույն կրթության և գիտության կոմիտեի նախագահ</t>
  </si>
  <si>
    <t>6. Գործուղումների միջին տևողությունը _4_</t>
  </si>
  <si>
    <t>ՀՀ պետական պահպանության ծառայություն</t>
  </si>
  <si>
    <r>
      <t xml:space="preserve">Այլ ծախսեր՝ 
</t>
    </r>
    <r>
      <rPr>
        <sz val="10"/>
        <rFont val="GHEA Grapalat"/>
        <family val="3"/>
      </rPr>
      <t>այդ թվում՝</t>
    </r>
  </si>
  <si>
    <t>01. ՀՀ սննդամթերքի անվտանգության տեսչական մարմին</t>
  </si>
  <si>
    <t>Ֆրանսիայի Հանրապետություն (Ստրասբուրգ)</t>
  </si>
  <si>
    <t xml:space="preserve">Լիտվայի Հանրապետություն (Վիլնյուս) </t>
  </si>
  <si>
    <t>Արաբական Միացյալ Էմիրություններ (Դուբայ)</t>
  </si>
  <si>
    <t>Գերմանիայի Դաշնային Հանրապետություն (Բեռլին)</t>
  </si>
  <si>
    <t>Ռաֆայել Գևորգյան,
 ՀՀ Էկոնոմիկայի նախարարի տեղակալ</t>
  </si>
  <si>
    <t xml:space="preserve">Արմեն Այվազյան,
ՀՀ Էկոնոմիկայի նախարարության միւազգային համագործակցության վարչության պետ
</t>
  </si>
  <si>
    <t>Լուսինե Պետրոսյան ՀՀ էկոնոմիկայի նախարարության միջազգային համագործակցության վարչության արտահանման խթանման բաժնի պետ</t>
  </si>
  <si>
    <t>Կարեն Գիլոյան ,
ՀՀ կրթության, գիտության, մշակույթի և սպորտի նախարարի տեղակալ</t>
  </si>
  <si>
    <t xml:space="preserve">Նարեկ Մկրտչյան,
ՀՀ աշխատանքի և սոցիալական հարցերի նախարար </t>
  </si>
  <si>
    <t xml:space="preserve">Եգիպտոսի Արաբական Հանրապետություն (Կահիրե)  </t>
  </si>
  <si>
    <t>Ավետ Պողոսյան,
 ՀՀ բարձր տեխնոլոգիական արդյունաբերության նախարարի տեղակալ</t>
  </si>
  <si>
    <t xml:space="preserve">Արման Աթանեսյան,
Ռազմարդյունաբերության կոմիտեի արտադրության, նորոգման և օգտահանման կազմակերպման վարչության գլխավոր մասնագետ
</t>
  </si>
  <si>
    <t>Վռամ Կարաքեշիշյան,
Ռազմարդյունաբերության կոմիտեի արտադրության, նորոգման և օգտահանման կազմակերպման վարչության գլխավոր մասնագետ</t>
  </si>
  <si>
    <t>Կամո Սարգսյան,
ՀՀ հանրային ծառայությունները կարգավորող հանձնաժողովի անդամ</t>
  </si>
  <si>
    <t>Աննա Գրիգորյան,
 ՀՀ կենտրոնական ընտրական հանձնաժողովի անդամ</t>
  </si>
  <si>
    <t>Նաիրուհի Ավետիսյան,
ՀՀ պետական եկամուտների կոմիտեի  համալիր հարկային ստուգումների վարչության պետի տեղակալ</t>
  </si>
  <si>
    <t>Ներսես Զեյնալյան,
 ՀՀ պետական եկամուտների կոմիտեի միջազգային համագործակցության վարչության պետ</t>
  </si>
  <si>
    <t>04․10․2023թ
N 1224-Ա</t>
  </si>
  <si>
    <t>Ղազախստանի Հանրապետություն (Ալմաթի)</t>
  </si>
  <si>
    <t>Շվեդիայի Թագավորություն (Ստոկհոլմ)</t>
  </si>
  <si>
    <t>3</t>
  </si>
  <si>
    <t>6</t>
  </si>
  <si>
    <t>8</t>
  </si>
  <si>
    <t>11</t>
  </si>
  <si>
    <t>13</t>
  </si>
  <si>
    <t>15</t>
  </si>
  <si>
    <t>17</t>
  </si>
  <si>
    <t>19</t>
  </si>
  <si>
    <t xml:space="preserve">2. ՀՀ դատախազություն </t>
  </si>
  <si>
    <t>2.2</t>
  </si>
  <si>
    <t>2.3</t>
  </si>
  <si>
    <t>2.4</t>
  </si>
  <si>
    <t>2.5</t>
  </si>
  <si>
    <t>2.6</t>
  </si>
  <si>
    <t>2.7</t>
  </si>
  <si>
    <t>2.8</t>
  </si>
  <si>
    <t>3. ՀՀ սահմանադրական դատարան</t>
  </si>
  <si>
    <t>3.6</t>
  </si>
  <si>
    <t>3.7</t>
  </si>
  <si>
    <t>3.8</t>
  </si>
  <si>
    <t>3.9</t>
  </si>
  <si>
    <t>3.10</t>
  </si>
  <si>
    <t xml:space="preserve">4. ՀՀ տարածքային կառավարման և ենթակառուցվածքների նախարարություն 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</si>
  <si>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</si>
  <si>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</si>
  <si>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</si>
  <si>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</si>
  <si>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</si>
  <si>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</si>
  <si>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</si>
  <si>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</si>
  <si>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</si>
  <si>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</si>
  <si>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</si>
  <si>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</si>
  <si>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 xml:space="preserve">5. ՀՀ առողջապահության  նախարարություն </t>
  </si>
  <si>
    <t>5.4</t>
  </si>
  <si>
    <t xml:space="preserve">6. ՀՀ արդարադատության նախարարություն </t>
  </si>
  <si>
    <t xml:space="preserve">7. ՀՀ էկոնոմիկայի նախարարություն 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</si>
  <si>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</si>
  <si>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</si>
  <si>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</si>
  <si>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</si>
  <si>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</si>
  <si>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</si>
  <si>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</si>
  <si>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</si>
  <si>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</si>
  <si>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</si>
  <si>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</si>
  <si>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</si>
  <si>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</si>
  <si>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</si>
  <si>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</si>
  <si>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</si>
  <si>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</si>
  <si>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</si>
  <si>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</si>
  <si>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</si>
  <si>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</si>
  <si>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</si>
  <si>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</si>
  <si>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</si>
  <si>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</si>
  <si>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</si>
  <si>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</si>
  <si>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</si>
  <si>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</si>
  <si>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</si>
  <si>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</si>
  <si>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</si>
  <si>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</si>
  <si>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7.1 Զբոսաշրջության զարգացման ծրագիր</t>
  </si>
  <si>
    <t xml:space="preserve">8. ՀՀ շրջակա միջավայրի նախարարություն </t>
  </si>
  <si>
    <t>8.4</t>
  </si>
  <si>
    <t>8.5</t>
  </si>
  <si>
    <t>8.6</t>
  </si>
  <si>
    <t xml:space="preserve">9. ՀՀ կրթության,գիտության, մշակույթի և սպորտի նախարարություն </t>
  </si>
  <si>
    <t xml:space="preserve">10. ՀՀ աշխատանքի և սոցիալական հարցերի նախարարություն </t>
  </si>
  <si>
    <t xml:space="preserve">11. ՀՀ բարձր տեխնոլոգիական արդյունաբերության նախարարություն </t>
  </si>
  <si>
    <t>11.1 Ռազմարդյունաբերության բնագավառ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</si>
  <si>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</si>
  <si>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</si>
  <si>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</si>
  <si>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</si>
  <si>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</si>
  <si>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</si>
  <si>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</si>
  <si>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</si>
  <si>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 xml:space="preserve">12. ՀՀ ֆինանսների նախարարություն 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</si>
  <si>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</si>
  <si>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</si>
  <si>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</si>
  <si>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</si>
  <si>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</si>
  <si>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</si>
  <si>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</si>
  <si>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</si>
  <si>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</si>
  <si>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</si>
  <si>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</si>
  <si>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</si>
  <si>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13. ՀՀ հանրային հեռարձակողի խորհուրդ</t>
  </si>
  <si>
    <t xml:space="preserve">14. ՀՀ հաշվեքննիչ պալատ </t>
  </si>
  <si>
    <t>15. ՀՀ հանրային ծառայությունները կարգավորող հանձնաժողով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</si>
  <si>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</si>
  <si>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</si>
  <si>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</si>
  <si>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</si>
  <si>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</si>
  <si>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</si>
  <si>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</si>
  <si>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</si>
  <si>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</si>
  <si>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</si>
  <si>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</si>
  <si>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16. ՀՀ կենտրոնական ընտրական հանձնաժողով</t>
  </si>
  <si>
    <t>16.6</t>
  </si>
  <si>
    <t>16.7</t>
  </si>
  <si>
    <t>17. ՀՀ մրցակցության պաշտպանության հանձնաժողով</t>
  </si>
  <si>
    <t>18. ՀՀ հեռուստատեսության և ռադիոյի հանձնաժողով</t>
  </si>
  <si>
    <t>19. ՀՀ կադաստրի կոմիտե</t>
  </si>
  <si>
    <t>20. ՀՀ պետական եկամուտների  կոմիտե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</si>
  <si>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</si>
  <si>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</si>
  <si>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</si>
  <si>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</si>
  <si>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</si>
  <si>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</si>
  <si>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</si>
  <si>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</si>
  <si>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</si>
  <si>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</si>
  <si>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</si>
  <si>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</si>
  <si>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</si>
  <si>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</si>
  <si>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</si>
  <si>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</si>
  <si>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</si>
  <si>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</si>
  <si>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</si>
  <si>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</si>
  <si>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</si>
  <si>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</si>
  <si>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</si>
  <si>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</si>
  <si>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</si>
  <si>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21. ՀՀ ԿԳՄՍՆ բարձրագույն կրթության և գիտության կոմիտե</t>
  </si>
  <si>
    <t>18.ՀՀ Հեռուստատեսության և ռադիոյի հանձնաժողով</t>
  </si>
  <si>
    <t xml:space="preserve">Արման Դիլանյան,
ՀՀ սահմանադրական դատարանի նախագահ                     </t>
  </si>
  <si>
    <t xml:space="preserve">02. ՀՀ դատախազություն </t>
  </si>
  <si>
    <t>03. ՀՀ սահմանադրական դատարան</t>
  </si>
  <si>
    <t xml:space="preserve">04. ՀՀ տարածքային կառավարման և ենթակառուցվածքների նախարարություն </t>
  </si>
  <si>
    <t xml:space="preserve">05. ՀՀ առողջապահության  նախարարություն </t>
  </si>
  <si>
    <t xml:space="preserve">06. ՀՀ արդարադատության նախարարություն </t>
  </si>
  <si>
    <t xml:space="preserve">07. ՀՀ էկոնոմիկայի նախարարություն </t>
  </si>
  <si>
    <t xml:space="preserve">08. ՀՀ շրջակա միջավայրի նախարարություն </t>
  </si>
  <si>
    <t xml:space="preserve">09. ՀՀ կրթության,գիտության, մշակույթի և սպորտի նախարարություն </t>
  </si>
  <si>
    <t>2024 թվականի առաջին  եռամսյակի ընթացքում իրականացված արտասահմանյան գործուղումների ծախսերի վերաբերյալ</t>
  </si>
  <si>
    <t>2024 թվական, 
1-ին  եռամսյակ</t>
  </si>
  <si>
    <t>04.03.2024թ 
N 213-Ա</t>
  </si>
  <si>
    <t>15․01․2024թ  
N ՍԴՆՈ-4</t>
  </si>
  <si>
    <t xml:space="preserve">Տիգրան Սիմոնյան,
ՀՀ սահմանադրական դատարանի աշխատակազմի թարգմանչական և հրատարակչական բաժնի գլխավոր մասնագետ                       </t>
  </si>
  <si>
    <t>18․01․2024թ  
N ՍԴՆՈ-5</t>
  </si>
  <si>
    <t>15․01․2024թ  
N 8/28-Ա</t>
  </si>
  <si>
    <t xml:space="preserve">Էդուարդ Հովհաննիսյան,
Երևան քաղաքի Աջափնյակ և Դավթաշեն վարչական շրջանների  դատախազի տեղակալ </t>
  </si>
  <si>
    <t xml:space="preserve">Վաղարշակ Սարգսյան,
Երևան քաղաքի Արաբկիր և Քանաքեռ-Զեյթուն վարչական շրջանների  դատախազի տեղակալ </t>
  </si>
  <si>
    <t>06․02․2024թ  
N 8/98-Ա</t>
  </si>
  <si>
    <t xml:space="preserve">Նիդերլանդների Թագավորություն (Հաագա) </t>
  </si>
  <si>
    <t>06․02․2024թ  
N 8/99-Ա</t>
  </si>
  <si>
    <t xml:space="preserve">Կիմ Հարությունյան,
ՀՀ գլխավոր դատախազության միջազգային իրավական համագործակցության վարչության  դատախազ </t>
  </si>
  <si>
    <t>06․02․2024թ  
N 8/97-Ա</t>
  </si>
  <si>
    <t xml:space="preserve">Աննա Վարդապետյան,
ՀՀ գլխավոր դատախազ </t>
  </si>
  <si>
    <t>06․02․2024թ  
N 13/15-Ա</t>
  </si>
  <si>
    <t>23.01.2024թ 
N 123-Ա</t>
  </si>
  <si>
    <t>25.01.2024թ 
N 75-Ա</t>
  </si>
  <si>
    <t>25.01.2024թ 
N 70-Ա</t>
  </si>
  <si>
    <t>08.02.2024թ 
N 121-Ա</t>
  </si>
  <si>
    <t>Քրիստինե Ղալեչյան,
ՀՀ տարածքային կառավարման և ենթակառուցվածքների նախարարի տեղակալ</t>
  </si>
  <si>
    <t>08.02.2024թ 
N 133-Ա</t>
  </si>
  <si>
    <t>Վիկտորիա Քեշիշյան,
ՀՀ տարածքային կառավարման և ենթակառուցվածքների նախարարության նախարարության էներգետիկայի վարչության վերականգնվող էներգետիկայի  բաժնի պետ</t>
  </si>
  <si>
    <t>08.02.2024թ 
N 288-Ա</t>
  </si>
  <si>
    <t>21.02.2024թ 
N 316-Ա</t>
  </si>
  <si>
    <t xml:space="preserve">Իրաքի  Հանրապետություն (Բաղդադ, Էրբիլ) </t>
  </si>
  <si>
    <t>21.02.2024թ 
N 198-Ա</t>
  </si>
  <si>
    <t>24.01.2024թ
 N 70-Ա</t>
  </si>
  <si>
    <t>06.02.2024թ
 N 112-Ա</t>
  </si>
  <si>
    <t>12.02.2024թ
 N 133-Ա</t>
  </si>
  <si>
    <t>04.02.2024թ
 N ՆԿ 10-Ա</t>
  </si>
  <si>
    <t>21.12.2023թ 
N 1289-Ա</t>
  </si>
  <si>
    <t>Գրիգոր Մինասյան,
ՀՀ արդարադատության նախարար</t>
  </si>
  <si>
    <t>23.02.2024թ 
N 175-Ա</t>
  </si>
  <si>
    <t>26.02.2024թ 
N 280-Ա</t>
  </si>
  <si>
    <t xml:space="preserve">Գևորգ Ղուկասյան,
ՀՀ արդարադատության նախարարության միջազգային իրավական համագործակցության վարչության փորձագետ </t>
  </si>
  <si>
    <t>08․01․2024թ 
N 11-Ա</t>
  </si>
  <si>
    <t>Հնդկաստան   (Գուջարաթ)</t>
  </si>
  <si>
    <t>08․01․2024թ 
N 25-Ա</t>
  </si>
  <si>
    <t>15․01․2024թ 
N 59-Ա</t>
  </si>
  <si>
    <t>15․01․2024թ 
N 60-Ա</t>
  </si>
  <si>
    <t>Ռուսաստանի Դաշնություն (Մոսկվա)</t>
  </si>
  <si>
    <t>10․01․2024թ 
N 29-Կ</t>
  </si>
  <si>
    <t>10․01․2024թ 
N 30-Կ</t>
  </si>
  <si>
    <t>12․01․2024թ 
N 50-Կ</t>
  </si>
  <si>
    <t>25․01․2024թ 
N 75-Ա</t>
  </si>
  <si>
    <t>24․01․2024թ 
N 140-Ա</t>
  </si>
  <si>
    <t xml:space="preserve">Պանամայի Հանրապետություն (Պանամա) </t>
  </si>
  <si>
    <t>24․01․2024թ 
N 122-Կ</t>
  </si>
  <si>
    <t>24․01․2024թ 
N 70-Կ</t>
  </si>
  <si>
    <t>07․02․2024թ 
N 121-Ա</t>
  </si>
  <si>
    <t>01․02․2024թ 
N 99-Ա</t>
  </si>
  <si>
    <t>24․01․2024թ 
N 235-Կ</t>
  </si>
  <si>
    <t>Նարե Հարոյան,
ՀՀ էկոնոմիկայի նախարարության ներդրումային ծրագրերի վարչության փորձագետ</t>
  </si>
  <si>
    <t>Հնդկաստան           (Նյու դելի)</t>
  </si>
  <si>
    <t>12․02․2024թ 
N 133-Ա</t>
  </si>
  <si>
    <t>07.02.2024թ 
N 240-Կ</t>
  </si>
  <si>
    <t xml:space="preserve">Բանգլադեշի Ժողովրդական Հանրապետություն (Դաքքա) </t>
  </si>
  <si>
    <t>12.02.2024թ 
N 261-Կ</t>
  </si>
  <si>
    <t>07.02.2024թ 
N 239-Կ</t>
  </si>
  <si>
    <t>20.02.2024թ 
N 157-Ա</t>
  </si>
  <si>
    <t>13.02.2024թ 
N 267-Ա</t>
  </si>
  <si>
    <t>23.02.2024թ 
N 344-Ա</t>
  </si>
  <si>
    <t xml:space="preserve">Ժակ  Հակոբյան,
ՀՀ էկոնոմիկայի նախարարության Եվրամիության հետ տնտեսական համագործակցություն  վարչության համապարփակ և ընդլայնված գործընկերության համաձայնագրի և առևտրի համաշխարհային կազմակերպության բաժնի պետ </t>
  </si>
  <si>
    <t>Արաբական Միացյալ Էմիրություններ           (Աբու Դաբի)</t>
  </si>
  <si>
    <t>26.02.2024թ 
N 179-Ա</t>
  </si>
  <si>
    <t>11.02.2024թ 
N 20-Ա</t>
  </si>
  <si>
    <t>19.01.2024թ 
N 2/416-Ա</t>
  </si>
  <si>
    <t>24.01.2024թ 
N 70-Ա</t>
  </si>
  <si>
    <t>26.01.2024թ 
N  2/543-Ա</t>
  </si>
  <si>
    <t>Իտալիայի Հանրապետություն (Միլան)</t>
  </si>
  <si>
    <t>19.01.2024թ 
N  2/414-Ա</t>
  </si>
  <si>
    <t>Օհաննա Գարգալոյան,
 ՀՀ պետական եկամուտների կոմիտեի միջազգային համագործակցության բաժնի  պետ</t>
  </si>
  <si>
    <t>01.02.2024թ 
N  99-Ա</t>
  </si>
  <si>
    <t>30.01.2024թ 
N  2/98-Ա</t>
  </si>
  <si>
    <t xml:space="preserve">Քրիստինե Անտոնյան,
ՀՀ պետական եկամուտների անձնակազմի կառավարման վարչության անձնակազմի համալրման և հաշվառման բաժնի բարեվարքության հարցերով կազմակերպիչ </t>
  </si>
  <si>
    <t>19.01.2024թ 
N  2/421-Ա</t>
  </si>
  <si>
    <t>02.02.2024թ 
N  2/656-Ա</t>
  </si>
  <si>
    <t>Հարություն Ազգալդյան, 
ՀՀ պետական եկամուտների կոմիտեի հյուսիսային մաքսատան վարչության պետ</t>
  </si>
  <si>
    <t>12.02.2024թ 
N  133-Ա</t>
  </si>
  <si>
    <t>07.02.2024թ 
N  2/737-Ա</t>
  </si>
  <si>
    <t>31.01.2024թ 
N  2/618-Ա</t>
  </si>
  <si>
    <t xml:space="preserve">Անդրանիկ Գևորգյան ,
ՀՀ պետական եկամուտների կոմիտեի մաքսանենգության դեմ պայքարի  վարչության պետի տեղակալ </t>
  </si>
  <si>
    <t xml:space="preserve">Չինաստանի Ժողովրդական Հանրապետություն (Հոնկոնգ) </t>
  </si>
  <si>
    <t>30.01.2024թ 
N  2/568-Ա</t>
  </si>
  <si>
    <t xml:space="preserve">Տիգրան Սարուխանյան,
ՀՀ պետական եկամուտների կոմիտեի ներքին անվտանգության ծառայողական քննությունների  և վարքագծի բաժնի պետի տեղակալ </t>
  </si>
  <si>
    <t>22.01.2024թ 
N  2/457-Ա</t>
  </si>
  <si>
    <t>Ռուզաննա Կուսիկյան,
 ՀՀ պետական եկամուտների կոմիտեի մաքսային ռիսկերի կառավարման և վիճակագրության պետի տեղակալ</t>
  </si>
  <si>
    <t>15.02.2024թ 
N 2/929-Ա</t>
  </si>
  <si>
    <t>19.02.2024թ 
N 2/982-Ա</t>
  </si>
  <si>
    <t>22.02.2024թ 
N 2/1075-Ա</t>
  </si>
  <si>
    <t>26.02.2024թ 
N 2/112-Ա</t>
  </si>
  <si>
    <t>Նարինե Ֆահրադյան,
ՀՀ պետական եկամուտների կոմիտեի միջազգային համագործակցության հարկային համագործակցության բաժնի գլխավոր հարկային տեսուչ</t>
  </si>
  <si>
    <t>Ուզբեկստանի Հանրապետություն (Տաշքենդ)</t>
  </si>
  <si>
    <t>20.32</t>
  </si>
  <si>
    <t>20.33</t>
  </si>
  <si>
    <t>20.34</t>
  </si>
  <si>
    <t>20.35</t>
  </si>
  <si>
    <t>20.36</t>
  </si>
  <si>
    <t>20.37</t>
  </si>
  <si>
    <t>20.38</t>
  </si>
  <si>
    <t>20.39</t>
  </si>
  <si>
    <t>Աննա Պողոսյան,
 ՀՀ պետական եկամուտների կոմիտեի միջազգային համագործակցության հարկային համագործակցության բաժնի պետ</t>
  </si>
  <si>
    <t>16.02.2024թ 
N 2/965-Ա</t>
  </si>
  <si>
    <t>Արմենակ Մելքոնյան, 
ՀՀ պետական եկամուտների կոմիտեի մաքսային հսկողության վարչության ապրանքների դասակարգման և սակագնային կարգավորման բաժնի գլխավոր տեսուչ</t>
  </si>
  <si>
    <t>29.02.2024թ 
N 2/1206-Ա</t>
  </si>
  <si>
    <t>29.02.2024թ 
N 2/1220-Ա</t>
  </si>
  <si>
    <t>16.02.2024թ 
N 966-Ա</t>
  </si>
  <si>
    <t>20.40</t>
  </si>
  <si>
    <t>20.41</t>
  </si>
  <si>
    <t>20.42</t>
  </si>
  <si>
    <t>20.43</t>
  </si>
  <si>
    <t>20.44</t>
  </si>
  <si>
    <t>20.45</t>
  </si>
  <si>
    <t>20.46</t>
  </si>
  <si>
    <t>20.47</t>
  </si>
  <si>
    <t>07.03.2024թ 
N 2/1380-Ա</t>
  </si>
  <si>
    <t>Սամվել Ղազարյան,
ՀՀ պետական եկամուտների կոմիտեի մաքսային հսկողության բաժնի պետ</t>
  </si>
  <si>
    <t>Անի Խաչպանյան ,
ՀՀ պետական եկամուտների կոմիտեի ընթացակարգերի վարչության Եվրասիական տնտեսական միության օրենսդրության մեթոդական ապահովման բաժնի տեսուչ</t>
  </si>
  <si>
    <t>07.03.2024թ 
N 2/793-Ա</t>
  </si>
  <si>
    <t>25․03․2024թ  
N 13/36-Ա</t>
  </si>
  <si>
    <t xml:space="preserve">Մհեր Ափրիկյան,
ՀՀ գլխավոր դատախազության գլխավոր քարտուղար </t>
  </si>
  <si>
    <t>25․03․2024թ  
N 9/284-Ա</t>
  </si>
  <si>
    <t>15․03․2024թ  
N ՍԴՆՈ-21</t>
  </si>
  <si>
    <t>Էդգար Շաթիրյան,
ՀՀ սահմանադրական դատարանի դատավոր</t>
  </si>
  <si>
    <t>Սեդա Սաֆարյան,
ՀՀ սահմանադրական դատարանի դատավոր</t>
  </si>
  <si>
    <t>Արտակ Ղազարյան,
ՀՀ սահմանադրական դատարանի նախագահի օգնական</t>
  </si>
  <si>
    <t>3.11</t>
  </si>
  <si>
    <t>3.12</t>
  </si>
  <si>
    <t>15․03․2024թ  
N ՍԴՆՈ-18</t>
  </si>
  <si>
    <t>Երվանդ Խունդկարյան, 
ՀՀ սահմանադրական դատարանի դատավոր</t>
  </si>
  <si>
    <t>20.03.2024թ 
N 260-Ա</t>
  </si>
  <si>
    <t>01.03.2024թ 
N 376-Ա</t>
  </si>
  <si>
    <t>11.03.2024թ 
N 228-Ա</t>
  </si>
  <si>
    <t>04.03.2024թ 
N 214-Ա</t>
  </si>
  <si>
    <t>31․01․2024թ 
N 180-Կ</t>
  </si>
  <si>
    <t>31․01․2024թ 
N 182-Կ</t>
  </si>
  <si>
    <t>31․01․2024թ 
N 181-Կ</t>
  </si>
  <si>
    <t>05.03.2024թ 
N 69-Ա</t>
  </si>
  <si>
    <t>01.03.2024թ 
N 65-Ա</t>
  </si>
  <si>
    <t xml:space="preserve">Տիգրան Գաբրիելյան,
ՀՀ շրջակա միջավայրի նախարարի տեղակալ </t>
  </si>
  <si>
    <t xml:space="preserve">Իրանի Իսլամական Հանրապետություն (Ջուլֆա) </t>
  </si>
  <si>
    <t>Քնարիկ Գաբրիելյան,
ՀՀ շրջակա միջավայրի նախարարի օգնական</t>
  </si>
  <si>
    <t>15․01․2024թ 
N 40-Ա</t>
  </si>
  <si>
    <t>Ֆրանսիայի Հանրապետություն (Դեսին)</t>
  </si>
  <si>
    <t>29․01․2024թ 
N 85-Ա</t>
  </si>
  <si>
    <t xml:space="preserve">Ժաննա Անդրեասյան,
ՀՀ կրթության, գիտության, մշակույթի և սպորտի նախարար </t>
  </si>
  <si>
    <t>30․01․2024թ 
N 104-Ա</t>
  </si>
  <si>
    <t>Ռուսաստանի Դաշնություն           (Կազան)</t>
  </si>
  <si>
    <t>30․01․2024թ 
N 4-Ա կարգադրություն</t>
  </si>
  <si>
    <t>22․01․2024թ 
N 61-Ա</t>
  </si>
  <si>
    <t>24․01․2024թ 
N 70-Ա</t>
  </si>
  <si>
    <t>31․01․2024թ 
N 109-Ա</t>
  </si>
  <si>
    <t xml:space="preserve">Էդուարդ Ներսիսյան ,
ՀՀ կրթության, գիտության, մշակույթի և սպորտի նախարարության ժամանակակից արվեստի վարչության պետի տեղակալ </t>
  </si>
  <si>
    <t>06․02․2024թ 
N 137-Ա</t>
  </si>
  <si>
    <t>05․02․2024թ 
N 133-Ա</t>
  </si>
  <si>
    <t>02․02․2024թ 
N 125-Ա</t>
  </si>
  <si>
    <t>Հունգարիա                   (Դյոր)</t>
  </si>
  <si>
    <t>26․01․2024թ 
N 89-Ա</t>
  </si>
  <si>
    <t>Սվետլանա Սահակյան ,
ՀՀ կրթության,գիտության, մշակույթի և սպորտի նախարարության ժամանակակից արվեստի վարչության պետ</t>
  </si>
  <si>
    <t>27․02․2024թ 
N 288-Ա</t>
  </si>
  <si>
    <t xml:space="preserve">Ռուսաստանի Դաշնություն (Սոչի) </t>
  </si>
  <si>
    <t>Անգելինա Հովհաննիսյան ,
ՀՀ կրթության,գիտության, մշակույթի և սպորտի նախարարության արտաքին կապերի և սփյուռքի վարչության արտաքին կապերի բաժնի պետ</t>
  </si>
  <si>
    <t>27․02․2024թ 
N 181-Ա</t>
  </si>
  <si>
    <t xml:space="preserve">Հունաստանի Հանրապետություն (Աթենք) </t>
  </si>
  <si>
    <t>13․03․2023թ 
N 307-Ա</t>
  </si>
  <si>
    <t>01.02.2024թ 
N 101-Ա</t>
  </si>
  <si>
    <t>Հնդկաստան           (Նյու Դելլի)</t>
  </si>
  <si>
    <t>14.02.2024թ 
N 10-Ա/4</t>
  </si>
  <si>
    <t>20.02.2024թ 
N 155-Ա</t>
  </si>
  <si>
    <t>Ամերիկայի Միացյալ Նահանգներ                   (Նյու Յորք)</t>
  </si>
  <si>
    <t xml:space="preserve">19․02.2024թ 
N 11-Ա/4 </t>
  </si>
  <si>
    <t>11․01․2024թ 
N 49-Ա</t>
  </si>
  <si>
    <t>11․01․2024թ 
N 10-Ա</t>
  </si>
  <si>
    <t>Սիրանուշ Շահմուրադյան,
ՀՀ բարձր տեխնոլոգիական արդյունաբերության նախարարության շուկայի զարգացման վարչության շուկայի զարգացման վարչության բաժնի գլխավոր մասնագետ</t>
  </si>
  <si>
    <t>15․01․2024թ 
N 62-Ա</t>
  </si>
  <si>
    <t>24․01․2024թ 
N 70 -Ա</t>
  </si>
  <si>
    <t>20.02.2024թ 
N 119-Ա</t>
  </si>
  <si>
    <t>Մարո Նալբանդյան,
ՀՀ բարձր տեխնոլոգիական արդյունաբերության նախարության շուկայի զարգացման վարչության հետազոտության գլխավոր մասնագետ</t>
  </si>
  <si>
    <t>Իսպանիայի Թագավորություն            (Բարսելոնա)</t>
  </si>
  <si>
    <t>20.02.2024թ 
N 295-Ա</t>
  </si>
  <si>
    <t xml:space="preserve">23․02․2024թ 
N 312-Ա </t>
  </si>
  <si>
    <t>Արաբական Միացյալ Էմիրություններ       (Ռաս Ալ Խայմա)</t>
  </si>
  <si>
    <t xml:space="preserve">26․02․2024թ 
N 321-Ա </t>
  </si>
  <si>
    <t xml:space="preserve">22․02․2024թ 
N 313-Ա </t>
  </si>
  <si>
    <t xml:space="preserve">22․02․2024թ 
N 134-Ա </t>
  </si>
  <si>
    <t xml:space="preserve">15․03․2024թ 
N 435-Ա </t>
  </si>
  <si>
    <t>Իսպանիայի Թագավորություն            (Բիլբաո)</t>
  </si>
  <si>
    <t xml:space="preserve">14․02․2024թ 
N 181-Ա </t>
  </si>
  <si>
    <t>Արարատ Սահակյան,
 ՀՀ բարձր տեխնոլոգիական արդյունաբերության նախարարության շուկայի զարգացման վարչության  շուկայի հետազոտության բաժնի պետ</t>
  </si>
  <si>
    <t xml:space="preserve">19․03․2024թ 
N 461-Ա </t>
  </si>
  <si>
    <t>Լիանա Գրիգորյան ,
ՀՀ բարձր տեխնոլոգիական արդյունաբերության նախարարի օգնական</t>
  </si>
  <si>
    <t>Նարեկ Ադամյան,
ՀՀ բարձր տեխնոլոգիական արդյունաբերության հասարակական հիմունքներով խորհրդական</t>
  </si>
  <si>
    <t>09․02․2024թ
Գաղտնի</t>
  </si>
  <si>
    <t>22․02․2024թ
 N 136-Ա</t>
  </si>
  <si>
    <t xml:space="preserve">05.01.2024թ 
N 01-Ա </t>
  </si>
  <si>
    <t xml:space="preserve">12.01.2024թ 
N 41-Ա </t>
  </si>
  <si>
    <t xml:space="preserve">18.01.2024թ 
N 14-Ա </t>
  </si>
  <si>
    <t xml:space="preserve">20.02.2024թ 
N 157-Ա </t>
  </si>
  <si>
    <t xml:space="preserve">20.02.2024թ 
N 44-Ա </t>
  </si>
  <si>
    <t xml:space="preserve">16.02.2024թ 
N 41-Ա </t>
  </si>
  <si>
    <t xml:space="preserve">15.02.2024թ 
N 192-Ա </t>
  </si>
  <si>
    <t xml:space="preserve">15.02.2024թ 
N 188-Ա </t>
  </si>
  <si>
    <t>Անի Հունանյան ,
ՀՀ ֆինանսների նախարարության ֆիսկալ ռիսկերի կառավարման վարչության առանձին գործառույթներ համակարգող</t>
  </si>
  <si>
    <t>Էլինա Սիմոնյան,
ՀՀ ֆինանսների նախարարության ֆիսկալ ռիսկերի կառավարման վարչության առանձին գործառույթներ համակարգող</t>
  </si>
  <si>
    <t xml:space="preserve">26.02.2024թ 
N 48-Ա </t>
  </si>
  <si>
    <t xml:space="preserve">20.03.2024թ 
N 308-Ա </t>
  </si>
  <si>
    <t>Սլովենիայի Հանրապետություն (Լյուբլյանա)</t>
  </si>
  <si>
    <t xml:space="preserve">18.03.2024թ 
N 70-Ա </t>
  </si>
  <si>
    <t xml:space="preserve">18.03.2024թ 
N 293-Ա </t>
  </si>
  <si>
    <t>04.03.2024թ
 N 9-Ա</t>
  </si>
  <si>
    <t xml:space="preserve">Հունաստանի Հանրապետություն (Կոլիմվարի) </t>
  </si>
  <si>
    <t>18.03.2024թ
 N 124 -Ա</t>
  </si>
  <si>
    <t>Ժիրայր Մխիթարյան,
ՀՀ հաշվեքննիչ պալատի կատարողական հաշվեքննության վարչության պետ</t>
  </si>
  <si>
    <t xml:space="preserve">Գևորգ Գևորգյան ,
ՀՀ հանրային ծառայությունները կարգավորող հանձնաժողովի հեռահաղորդակցության վարչության պետ </t>
  </si>
  <si>
    <t>14.02.2024թ  
N 077-ՀՆ</t>
  </si>
  <si>
    <t>20.02.2024թ  
N 095-ԳՔ</t>
  </si>
  <si>
    <t>Մարիամ Մոմջյան ,
ՀՀ հանրային ծառայությունները կարգավորող հանձնաժողովի սակագնային քաղաքականության վարչության բաժնի պետ</t>
  </si>
  <si>
    <t>Սլովակիա (Բրատիսլավա)</t>
  </si>
  <si>
    <t>22.02.2024թ  
N 111-ԳՔ</t>
  </si>
  <si>
    <t xml:space="preserve">05.03.2024թ
N 146-ՀՆ
</t>
  </si>
  <si>
    <t>Իտալիայի Հանրապետություն (Ֆլորենցիա)</t>
  </si>
  <si>
    <t xml:space="preserve">06.03.2024թ
N 152-ՀՆ
</t>
  </si>
  <si>
    <t>19.03.2024թ
N 179-ՀՆ</t>
  </si>
  <si>
    <t>22.03.2024թ
N 199-ՀՆ</t>
  </si>
  <si>
    <t>25.01.2024թ 
N ՆՀ-1-Ա</t>
  </si>
  <si>
    <t>05.02.2024թ 
N ՆՀ-5-Ա</t>
  </si>
  <si>
    <t>Նունե Հովհաննիսյան ,
ՀՀ կենտրոնական ընտրական հանձնաժողովի նախագահի տեղակալ</t>
  </si>
  <si>
    <t>Սիլվա Մարկոսյան ,
ՀՀ կենտրոնական ընտրական հանձնաժողովի անդամ</t>
  </si>
  <si>
    <t>23.02.2024թ 
N ՆՀ-9-Ա</t>
  </si>
  <si>
    <t>Ամերիկայի Միացյալ Նահանգներ                  (Լոս Անջելես)</t>
  </si>
  <si>
    <t>16.02.2024թ 
N ՆՀ-8-Ա</t>
  </si>
  <si>
    <t>30․01․2024թ 
N 46-Ա</t>
  </si>
  <si>
    <t>Զարուհի Մելքումյան,
ՀՀ մրցակցության պաշտպանության հանձնաժողովի անբարեխիղճ մրցակցության վերահսկողության վարչության տնտեսվարող սուբյեկտների անբարեխիղճ մրցակցության վերահսկողության բաժնի պետ</t>
  </si>
  <si>
    <t>30․01․2024թ 
N 24-Ա</t>
  </si>
  <si>
    <t>19․03․2024թ 
N 164-Ա</t>
  </si>
  <si>
    <t>31.01.2024թ  
N 5-Ա</t>
  </si>
  <si>
    <t>Հայկ Բարսեղյան,
ՀՀ հեռուստատեսության և ռադիոյի հանձնաժողովի  ծրագրերի մոնիտորինգի և վերահսկողության վարչության պետի տեղակալ</t>
  </si>
  <si>
    <t xml:space="preserve">Աննա Հովհաննիսյան,
ՀՀ հեռուստատեսության և ռադիոյի հանձնաժողովի իրավաբանական և լիցենզավորման վարչության իրավական ապահովման բաժնի գլխավոր իրավաբան </t>
  </si>
  <si>
    <t xml:space="preserve"> 06.02.2024թ 
N 113-Ա</t>
  </si>
  <si>
    <t>Իսպանիայի Թագավորություն (Սևիլյա)</t>
  </si>
  <si>
    <t xml:space="preserve"> 23.02.2024թ 
N 174-Ա</t>
  </si>
  <si>
    <t>19.3</t>
  </si>
  <si>
    <t>19.4</t>
  </si>
  <si>
    <t xml:space="preserve"> 06.02.2024թ 
N 42-Ա</t>
  </si>
  <si>
    <t>Սարգիս Արամյան,
ՀՀ կադաստրի կոմիտեի  անշարժ գույքի գրանցման միասնական ստորաբաշանման ղեկավար</t>
  </si>
  <si>
    <t xml:space="preserve"> 26.02.2024թ 
N 77-Ա</t>
  </si>
  <si>
    <t>Գևորգ Սարդարյան,
ՀՀ կադաստրի կոմիտեի  ֆինանսատնտեսագիտական վարչության պետ-գլխավոր հաշվապահ</t>
  </si>
  <si>
    <t>26.02.2024թ 
N 2/1159-Ա</t>
  </si>
  <si>
    <t>11.03.2024թ 
N 2/1431-Ա</t>
  </si>
  <si>
    <t>Ռաֆայել Գրիգորյան,
ՀՀ պետական եկամուտների կոմիտեի մաքսային ռիսկերի կառավարման և վիճակագրության վարչության պետ</t>
  </si>
  <si>
    <t>22.02.2024թ 
N 2/1070-Ա</t>
  </si>
  <si>
    <t>Երջանիկ Հակոբյան,
ՀՀ պետական եկամուտների կոմիտեի մաքսանենգության դեմ պայքարի վարչության պետ</t>
  </si>
  <si>
    <t>20.48</t>
  </si>
  <si>
    <t>20.49</t>
  </si>
  <si>
    <t>18.03.2024թ 
N 2/1598-Ա</t>
  </si>
  <si>
    <t>Ստեփան Ստեփանյան,
ՀՀ պետական եկամուտների կոմիտեի մաքսային հսկողության վարչության մաքսային գործառույթների կազմակերպման մաքսային տեսուչ</t>
  </si>
  <si>
    <t xml:space="preserve">Ղրղզստանի Հանրապետություն (Օշ) </t>
  </si>
  <si>
    <t>26․02․2024թ 
N 334-Ա</t>
  </si>
  <si>
    <t>Միհրան Խաչատրյան,
ՀՀ ՏԿԵՆ քաղաքացիական ավիացիայի կոմիտեի նախագահ</t>
  </si>
  <si>
    <t>21․02․2024թ․ 
N 163-Ա</t>
  </si>
  <si>
    <t xml:space="preserve">Ստեփան Մնացականյան,
ՀՀ վիճակագրական կոմիտեի նախագահ </t>
  </si>
  <si>
    <t>Ամերիկայի Միացյալ Նահանգներ                  (Նյու Յորք)</t>
  </si>
  <si>
    <t>08․01․2024թ․ 
N 9-Ա</t>
  </si>
  <si>
    <t>16․01․2024թ․ 
N 04-Ա</t>
  </si>
  <si>
    <t>Գագիկ Անանյան,
ՀՀ վիճակագրական կոմիտեի նախագահի տեղակալ</t>
  </si>
  <si>
    <t>01․02․2024թ․ 
N 44-Ա</t>
  </si>
  <si>
    <t>Ալինա Գրիգորյան,
ՀՀ վիճակագրական կոմիտեի  սոցիալական ոլորտի բաժնի պետ</t>
  </si>
  <si>
    <t>16․01․2024թ․ 
N 42-Ա</t>
  </si>
  <si>
    <t>01․03․2024թ․ 
N 84-Ա</t>
  </si>
  <si>
    <t>01․03․2024թ․ 
N 2-Ա</t>
  </si>
  <si>
    <t>Գագիկ Գևորգյան,
ՀՀ վիճակագրական կոմիտեի   նախագահի տեղակալ</t>
  </si>
  <si>
    <t>18․03․2024թ․ 
N 102-Ա</t>
  </si>
  <si>
    <t xml:space="preserve">Նաիրա Մանդալյան,
ՀՀ վիճակագրական կոմիտեի բնապահպանության վիճակագրության բաժնի ավագ մասնագետ </t>
  </si>
  <si>
    <t>29.02.2024թ
 N 198-Ա</t>
  </si>
  <si>
    <t xml:space="preserve">Արամ Ղազարյան,
ՀՀ Լոռու մարզպետ </t>
  </si>
  <si>
    <t>22. ՀՀ ՏԿԵՆ քաղաքացիական ավիացիայի կոմիտե</t>
  </si>
  <si>
    <t>22.1</t>
  </si>
  <si>
    <t xml:space="preserve">23. ՀՀ վիճակագրական կոմիտե </t>
  </si>
  <si>
    <t>24. ՀՀ ՆԳՆ փրկարար ծառայություն</t>
  </si>
  <si>
    <t>2. Հաշվետու եռամսյակը _2024_ թվական, _1-ին__ եռամսյակ</t>
  </si>
  <si>
    <t>2. Հաշվետու եռամսյակը _2024_ թվական, _1-ին_ եռամսյակ</t>
  </si>
  <si>
    <t>11.01.2024թ
 N 237-Ա</t>
  </si>
  <si>
    <t>24.3</t>
  </si>
  <si>
    <t>24.01.2024թ
 N 417-Ա</t>
  </si>
  <si>
    <t>30.01.2024թ
 N 572-Ա</t>
  </si>
  <si>
    <t>24.4</t>
  </si>
  <si>
    <t>24.5</t>
  </si>
  <si>
    <t>24.6</t>
  </si>
  <si>
    <t>24.7</t>
  </si>
  <si>
    <t xml:space="preserve">Արմեն Պետրոսյան,
ՀՀ ՆԳՆ ոստիկանության ՔՈԳՎ բաժնի պետի առաջին տեղակալ, ոստիկանության  գնդապետ </t>
  </si>
  <si>
    <t>Գարիկ Խուդոյան,
ՀՀ ՆԳՆ ՄՀ բաժնի պետ</t>
  </si>
  <si>
    <t>08.02.2024թ
 N 737-Ա</t>
  </si>
  <si>
    <t>24.8</t>
  </si>
  <si>
    <t>24.9</t>
  </si>
  <si>
    <t>24.10</t>
  </si>
  <si>
    <t>Ռաֆայել Պողոսյան,
 ՀՀ ՆԳՆ ոստիկանության փոխգնդապետ</t>
  </si>
  <si>
    <t>Կարեն Մայիլյան,
ՀՀ ՆԳՆ ոստիկանության փոխգնդապետ</t>
  </si>
  <si>
    <t>25. ՀՀ Լոռու մարզպետի աշխատակազմ</t>
  </si>
  <si>
    <t>3. Ընդամենը գործուղումների քանակը __46__</t>
  </si>
  <si>
    <t>4. Ընդամենը գործուղման մեկնողների թիվը __103_</t>
  </si>
  <si>
    <t>8. Էկոնոմ դասի ավիածառայությունից օգտվողների ընդամենը թիվը __41_</t>
  </si>
  <si>
    <t xml:space="preserve">Մեսրոպ Գրիգորյան,
ՀՀ սննդամթերքի անվտանգության տեսչական մարմնի սահմանային պետական վերահսկողության համակարգման բաժնի պետի տեղակալ  </t>
  </si>
  <si>
    <t xml:space="preserve">Եղիազար Ավագյան,
ՀՀ գլխավոր դատախազի տեղակալ </t>
  </si>
  <si>
    <t xml:space="preserve">Լուսինե Մարտիրոսյան,
Լոռու կայազորի զինվորական դատախազության ավագ դատախազ </t>
  </si>
  <si>
    <t>Հովակիմ Հովակիմյան, 
ՀՀ սահմանադրական դատարանի դատավոր</t>
  </si>
  <si>
    <t>Ժորա Խաչատրյան,
ՀՀ սահմանադրական դատարանի միջազգային պայմանագրերի   բաժնի վարիչ</t>
  </si>
  <si>
    <t>Աիդա Թադևոսյան,
ՀՀ սահմանադրական դատարանի աշխատակազմի փորձագիտական վերլուծական բաժնի վարիչ</t>
  </si>
  <si>
    <t>Ալինա Փխրիկյան,
ՀՀ սահմանադրական դատարանի նախագահի խորհրդական</t>
  </si>
  <si>
    <t xml:space="preserve">Վահե Գրիգորյան,
ՀՀ սահմանադրական դատարանի փոխնախագահ   </t>
  </si>
  <si>
    <t>Անահիտ Ավանեսյան,
ՀՀ առողջապահության նախարար</t>
  </si>
  <si>
    <t xml:space="preserve">Լենա Նանուշյան,
ՀՀ առողջապահության նախարարի առաջին տեղակալ </t>
  </si>
  <si>
    <t>Եղիազար Ավագյան,
ՀՀ գլխավոր դատախազի տեղակալ</t>
  </si>
  <si>
    <t>Լառա Պետրոսյան,
ՀՀ արդարադատության նախարարության հակակոռուպցիոն քաղաքականության մշակման և մոնիթորինգի վարչության պետ</t>
  </si>
  <si>
    <t>Տաթևիկ Խաչատրյան,
ՀՀ արդարադատության նախարարության հակակոռուպցիոն քաղաքականության մշակման և մոնիթորինգի բաժնի գլխավոր մասնագետ</t>
  </si>
  <si>
    <t>Պորտուգալիայի Հանրապետություն (Կասկայս)</t>
  </si>
  <si>
    <t>Արթուր Մայսուրյան,
ՀՀ էկոնոմիկայի նախարարության ԵՄ հետ տնտեսական համագործակցության  վարչության պետ</t>
  </si>
  <si>
    <t>Ռաֆայել Գևորգյան,
ՀՀ Էկոնոմիկայի նախարարի տեղակալ</t>
  </si>
  <si>
    <t>Արմեն Այվազյան,
ՀՀ Էկոնոմիկայի նախարարության միջազգային համագործակցության վարչության պետ</t>
  </si>
  <si>
    <t>Աստղիկ Ալեքսանյան,
ՀՀ Էկոնոմիկայի նախարարության միջազգային համագործակցության վարչության գլխավոր մասնագետ</t>
  </si>
  <si>
    <t>Հովհաննես Գևորգյան,
ՀՀ էկոնոմիկայի նախարարության միջազգային համագործակցության վարչության առանձին գործառույթներ համակարգող</t>
  </si>
  <si>
    <t>Արտակ Մարկոսյան,
ՀՀ էկոնոմիկայի նախարարության միջազգային համագործակցության վարչության առանձին գործառույթներ համակարգող խորհրդական</t>
  </si>
  <si>
    <t>Արման  Համբարձումյան,
ՀՀ էկոնոմիկայի նախարարության լիցենզավորման և թույլտվությունների վարչության պետ</t>
  </si>
  <si>
    <t>Նարինե Հարոյան,
ՀՀ էկոնոմիկայի նախարարության թեթև արդյունաբերության վարչության առանձին գործառույթներ համակարգող խորհրդական</t>
  </si>
  <si>
    <t>Լուսինե Պետրոսյան,
ՀՀ էկոնոմիկայի նախարարության միջազգային համագործակցության վարչության արտահանման խթանման բաժնի պետ</t>
  </si>
  <si>
    <t>Սիսիան Պօղոսեան,
ՀՀ էկոնոմիկայի նախարարության զբոսաշրջության կոմիտեի նախագահ</t>
  </si>
  <si>
    <t>Սուսաննա Հակոբյան,
ՀՀ էկոնոմիկայի նախարարության զբոսաշրջության կոմիտեի նախագահի առաջին տեղակալ</t>
  </si>
  <si>
    <t>Արամ Մեյմարյան,
ՀՀ շրջակա միջավայրի նախարարության նախարարի տեղակալ</t>
  </si>
  <si>
    <t>Նոնոա Բուդոյան,
ՀՀ շրջակա միջավայրի նախարարության կլիմայական քաղաքականաության վարչության պետ</t>
  </si>
  <si>
    <t xml:space="preserve">Դանիել Դանիելյան,
ՀՀ կրթության, գիտության, մշակույթի և սպորտի նախարարի տեղակալ </t>
  </si>
  <si>
    <t>Արթուր Մարտիրոսյան,
ՀՀ կրթության, գիտության, մշակույթի և սպորտի նախարարի տեղակալ</t>
  </si>
  <si>
    <t>Թամար Մարտիրոսյան,
ՀՀ կրթության, գիտության, մշակույթի և սպորտի նախարարության ռազմավարական պլանավորման և մոնիթորինգի բաժնի պետ</t>
  </si>
  <si>
    <t xml:space="preserve">Մարիամ Գիգոյան,
ՀՀ կրթության, գիտության, մշակույթի և սպորտի նախարարության արտաքին կապերի և սփյուռքի վարչության միջազգային համագործակցության  բաժնի պետի </t>
  </si>
  <si>
    <t>Զարա Ասլանյան,
ՀՀ կրթության,գիտության, մշակույթի և սպորտի նախարարության երիտասարդության  վարչության պետ</t>
  </si>
  <si>
    <t>Վերոնիկա Խորասանյան,
ՀՀ կրթության,գիտության, մշակույթի և սպորտի նախարարության երիտասարդության հարցերի վարչության գլխավոր մասնագետ</t>
  </si>
  <si>
    <t>Մարիաննա Մինասյան,
ՀՀ կրթության,գիտության, մշակույթի և սպորտի նախարարության երիտասարդության հարցերի վարչության ավագ մասնագետ</t>
  </si>
  <si>
    <t>Նարեկ Առաքելյան,
ՀՀ կրթության,գիտության, մշակույթի և սպորտի նախարարության երիտասարդության հարցերի վարչության ավագ մասնագետ</t>
  </si>
  <si>
    <t>Արամ Մեյմարյան,
ՀՀ շրջակա միջավայրի նախարարի տեղակալ</t>
  </si>
  <si>
    <t>Արմեն Սիմոնյան,
ՀՀ տարածքային կառավարման և ենթակառուցվածքների նախարարի տեղակալ</t>
  </si>
  <si>
    <t>Հակոբ Վարդանյան,
ՀՀ տարածքային կառավարման և ենթակառուցվածքների նախարարի տեղակալ</t>
  </si>
  <si>
    <t>Վլադիմիր Արեստակեսյան,
ՀՀ տարածքային կառավարման և ենթակառուցվածքների նախարարի օգնական</t>
  </si>
  <si>
    <t>Տաթևիկ Ստեփանյան,
ՀՀ աշխատանքի և սոցիալական հարցերի նախարարի տեղակալ</t>
  </si>
  <si>
    <t>Ռուբեն Էլամիրյան,
ՀՀ աշխատանքի և սոցիալական հարցերի նախարարության արտաքին կապերի վարչության պետ</t>
  </si>
  <si>
    <t xml:space="preserve">Վարդուհի Վարդանյան,
ՀՀ ֆինանսների նախարարության ֆինանսաբյուջետային վերահսկողության  վարչության ֆինանսաբյուջետային վերահսկողության 2-րդ բաժնի գլխավոր մասնագետ </t>
  </si>
  <si>
    <t>Վահե Հովհաննիսյան,
ՀՀ ֆինանսների նախարար</t>
  </si>
  <si>
    <t>Արթուր Համբարձումյան,
ՀՀ ֆինանսների նախարարության պետական պարտքի  կառավարման վարչության ռազմավարության և ռիսկերի կառավարման բաժնի պետ</t>
  </si>
  <si>
    <t>Բաբկեն Փաշինյան,
ՀՀ ֆինանսների նախարարության մակրոտնտեսական քաղաքականության վարչության արտաքին հատվածի կանխատեսումների և վերլուծությունների բաժնի գլխավոր մասնագետ</t>
  </si>
  <si>
    <t>Արման Պողոսյան,
ՀՀ ֆինանսների նախարարի տեղակալ</t>
  </si>
  <si>
    <t>Օրի Ալավերդյանն
ՀՀ ֆինանսների նախարարության եկամուտների քաղաքականության և վարչարարության պետ</t>
  </si>
  <si>
    <t>Միլենա Հովհաննիսյան,
ՀՀ ֆինանսների նախարարության միջազգային համագործակցության վարչության Եվրասիական տնտեսական միության ևԵվրասիական տնտեսական միության անդամ պետությունների հետ համագործակցության բաժնի պետ</t>
  </si>
  <si>
    <t>Վլադիմիր Ասեյան,
ՀՀ ֆինանսների նախարարության եկամուտների քաղաքականության և վարչության մեթոդաբանության  վարչության ԵՏՄ մաքսային քաղաքականության և օրենսդրական կարգավորման բաժնի պետ</t>
  </si>
  <si>
    <t xml:space="preserve">Կարեն Հովհաննիսյան,
ՀՀ հանրային հեռարձակողի խորհրդի իրավաբան </t>
  </si>
  <si>
    <t>Կարեն Առուստամյան,
ՀՀ հաշվեքննիչ պալատի անդամ</t>
  </si>
  <si>
    <t>Լուսինե Հովհաննիսյան,
ՀՀ հանրային ծառայությունները կարգավորող հանձնաժողովի սակագնային քաղաքականության վարչության բաժնի պետ</t>
  </si>
  <si>
    <t>Դավիթ Մուրադյան,
ՀՀ հանրային ծառայությունները կարգավորող հանձնաժողովի սակագնային քաղաքականության վարչության զարգացման  բաժնի պետ</t>
  </si>
  <si>
    <t>Լուսինե Ալեքսանյան,
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</t>
  </si>
  <si>
    <t>Լիլիթ Մկրտչյան,
ՀՀ հանրային ծառայությունները կարգավորող հանձնաժողովի սակագնային քաղաքականության վարչության գլխավոր մասնագետ</t>
  </si>
  <si>
    <t>Հասմիկ Հովհաննիսյան ,
ՀՀ հանրային ծառայությունները կարգավորող հանձնաժողովի իրավաբանական և լիցենզավորման վարչության  գլխավոր մասնագետ</t>
  </si>
  <si>
    <t>Սենիկ Բաբայան,
ՀՀ հանրային ծառայությունները կարգավորող հանձնաժողովի անդամ</t>
  </si>
  <si>
    <t>Արա Նռանյան,
ՀՀ հանրային ծառայությունները կարգավորող հանձնաժողովի անդամ</t>
  </si>
  <si>
    <t>Գարեգին Բաղրամյան,
ՀՀ հանրային ծառայությունները կարգավորող հանձնաժողովի նախագահ</t>
  </si>
  <si>
    <t>Ժիրայր Կարապետյան,
ՀՀ կենտրոնական ընտրական հանձնաժողովի անդամ</t>
  </si>
  <si>
    <t>Արուսյակ Տերչանյան,
ՀՀ կենտրոնական ընտրական հանձնաժողովի անդամ</t>
  </si>
  <si>
    <t xml:space="preserve">Էդգար Ավետյան,
ՀՀ մրցակցության պաշտպանության հանձնաժողովի նախագահի խորհրդական </t>
  </si>
  <si>
    <t>Մհեր Մարտիրոսյան,
ՀՀ պետական եկամուտների կոմիտեի  մաքսային հսկողության վարչության պետի տեղակալ</t>
  </si>
  <si>
    <t xml:space="preserve">Լիլիթ Մովսիսյան,
ՀՀ պետական եկամուտների  վարչության մեթոդաբանության և ընթացակարգերի վարչության պետի տեղակալ </t>
  </si>
  <si>
    <t xml:space="preserve">Աշոտ Մուրադյան,
ՀՀ պետական եկամուտների կոմիտեի նախագահի տեղակալ </t>
  </si>
  <si>
    <t>Անդրանիկ Հակոբյան,
ՀՀ պետական եկամուտների կոմիտեի  համալիր հարկային ստուգումների վարչության տրանսֆերային գնագոյացման և հարկային համաձայնագրերի կիրառման բաժնի պետ</t>
  </si>
  <si>
    <t>Վարսիկ Գրիգորյան,
ՀՀ պետական եկամուտների կոմիտեի  համալիր հարկային ստուգումների վարչության տրանսֆերային գնագոյացման և հարկային համաձայնագրերի կիրառման բաժնի հարկային տեսուչ</t>
  </si>
  <si>
    <t>Օհաննա Գարգալոյան,
ՀՀ պետական եկամուտների կոմիտեի միջազգային համագործակցության բաժնի  պետ</t>
  </si>
  <si>
    <t xml:space="preserve">Լիլիթ Մնացականյան,
ՀՀ պետական եկամուտների կոմիտեի ռիսկերի կառավարման և վիճակագրության վարչության  մաքսային գանձումների համակարգման գլխավոր մաքսային տեսուչ </t>
  </si>
  <si>
    <t>Մհեր Ուլիխանյան,
ՀՀ պետական եկամուտների կոմիտեի մաքսային հսկողության վարչության պետի տեղակալ</t>
  </si>
  <si>
    <t>Ներսես Զեյնալյան,
ՀՀ պետական եկամուտների կոմիտեի միջազգային համագործակցության վարչության պետ</t>
  </si>
  <si>
    <t>Սոսե Ստեփանյան,
ՀՀ պետական եկամուտների կոմիտեի նախագահի խաորհրդական</t>
  </si>
  <si>
    <t xml:space="preserve">Ռաֆայել Գևորգյան,
ՀՀ պետական եկամուտների կոմիտեի մաքսային ռիսկերի կառավարման և վիճակագրության պետ </t>
  </si>
  <si>
    <t>Ռուզաննա Կուսիկյան,
ՀՀ պետական եկամուտների կոմիտեի մաքսային ռիսկերի կառավարման և վիճակագրության պետի տեղակալ</t>
  </si>
  <si>
    <t>Արամ Սողոմոնյան,
ՀՀ պետական եկամուտների կոմիտեի մաքսային ռիսկերի կառավարման և վիճակագրության մշտադիտարկման բաժնի պետ</t>
  </si>
  <si>
    <t>Վարդան Մաթևոսյան,
ՀՀ պետական եկամուտների կոմիտեի մաքսային ռիսկերի կառավարման վիճակագրության վարչության պետի տեղակալ</t>
  </si>
  <si>
    <t>Վահան Սահակյան,
ՀՀ պետական եկամուտների կոմիտեի մաքսային ռիսկերի կառավարման վիճակագրության գլխավոր մաքսային տեսուչ</t>
  </si>
  <si>
    <t>Ֆելիքս Մելքոնյան,
ՀՀ պետական եկամուտների կոմիտեի ընթացակարգերի վարչության Եվրասիական տնտեսական միության օրենսդրության մեթոդական ապահովման բաժնի պետ</t>
  </si>
  <si>
    <t>Կարեն Թամազյան,
ՀՀ պետական եկամուտների կոմիտեի նախագահի տեղակալ</t>
  </si>
  <si>
    <t>Արտեմ Կարապետյան,
ՀՀ պետական եկամուտների կոմիտեի  մաքսային հսկողության վարչության պետ</t>
  </si>
  <si>
    <t>Սենիկ Ներսիսյան,
ՀՀ պետական եկամուտների կոմիտեի  մաքսային հսկողության վարչության մաքսային գործառույթների կազմակերպման և հսկողության բաժնի պետ</t>
  </si>
  <si>
    <t>Էմին Գալյան,
ՀՀ պետական եկամուտների կոմիտեի միջազգային համագործակցության վարչության մաքսային համագործակցության   բաժնի պետ</t>
  </si>
  <si>
    <t>Աննա Պողոսյան,
ՀՀ պետական եկամուտների կոմիտեի միջազգային համագործակցության հարկային համագործակցության բաժնի պետ</t>
  </si>
  <si>
    <t>Լուսինե Սարգսյան,
ՀՀ պետական եկամուտների կոմիտեի իրավաբանական վարչության հարկադիր գանձման և պարտավորությունների կատարման մեթոդաբանության և ընթացակարգերի վարչության հարկերի և պարտադիր վճարների մեթոդաբանության թիվ 2 բաժնի գլխավոր հարկային տեսուչ</t>
  </si>
  <si>
    <t>Նարինե Միկիչյան,
ՀՀ պետական եկամուտների կոմիտեի միջազգային համագործակցության բաժնի հարկային տեսուչ</t>
  </si>
  <si>
    <t>Աիդա Մարտիրոսյան,
ՀՀ վիճակագրական կոմիտեի տեղեկատվական ռեսուրսների  կառավարան և տեխնոլոգիաների վարչության պետ</t>
  </si>
  <si>
    <t xml:space="preserve">Արմինե Թադևոսյան,
ՀՀ ՆԳՆ ոստիկանության ՔՈԳՎ բաժնի պետի տեղակալ, ոստիկանության փոխգնդապետ  </t>
  </si>
  <si>
    <t>Արամ Հովհաննիսյան,
ՀՀ ՆԳՆ ոստիկանության պետ</t>
  </si>
  <si>
    <t>Վարդան Վարդանյան,
ՀՀ ոստիկանության պետի տեղակալ</t>
  </si>
  <si>
    <t>Հայկ Մկրտչյան,
ՀՀ ՆԳՆ ոստիկանության փոխգնդապետ</t>
  </si>
  <si>
    <t>Կարեն Աբրահամյան,
ՀՀ ՆԳՆ ոստիկանության մայոր</t>
  </si>
  <si>
    <t>.07.1 Զբոսաշրջության զարգացման ծրագիր</t>
  </si>
  <si>
    <t>Գործուղման միջին տևողությունը ըստ գործուղված անձի</t>
  </si>
  <si>
    <t>2024 թվականի առաջին եռամսյակի ընթացքում իրականացված արտասահմանյան գործուղումների ծախսերի վերաբերյալ</t>
  </si>
  <si>
    <t>Average of Գործուղման միջին տևողությունը ըստ գործուղված անձի</t>
  </si>
  <si>
    <t>3. Ընդամենը գործուղումների քանակը __35__</t>
  </si>
  <si>
    <t>4. Ընդամենը գործուղման մեկնողների թիվը __208_</t>
  </si>
  <si>
    <t>5. Գործուղվող պատվիրակությունների անդամների միջին թիվը _5.9_</t>
  </si>
  <si>
    <t>6. Գործուղումների միջին տևողությունը _9.5_</t>
  </si>
  <si>
    <t>7. Բիզնես դասի ավիածառայությունից օգտվողների ընդամենը թիվը __2__</t>
  </si>
  <si>
    <t>8. Էկոնոմ դասի ավիածառայությունից օգտվողների ընդամենը թիվը __170_</t>
  </si>
  <si>
    <t>3. Ընդամենը գործուղումների քանակը _12__</t>
  </si>
  <si>
    <t>4. Ընդամենը գործուղման մեկնողների թիվը __26__</t>
  </si>
  <si>
    <t>5. Գործուղվող պատվիրակությունների անդամների միջին թիվը _2_</t>
  </si>
  <si>
    <t>8. Էկոնոմ դասի ավիածառայությունից օգտվողների ընդամենը թիվը __14_</t>
  </si>
  <si>
    <t>3. Ընդամենը գործուղումների քանակը _35_</t>
  </si>
  <si>
    <t>4. Ընդամենը գործուղման մեկնողների թիվը _35_</t>
  </si>
  <si>
    <t>6. Գործուղումների միջին տևողությունը _3.6_</t>
  </si>
  <si>
    <t>8. Էկոնոմ դասի ավիածառայությունից օգտվողների ընդամենը թիվը _31_</t>
  </si>
  <si>
    <t>Հակահամաճարակային նմուշառումների վճար</t>
  </si>
  <si>
    <t>Մուտքի արտոնագրի վճար</t>
  </si>
  <si>
    <t>3. Ընդամենը գործուղումների քանակը __20__</t>
  </si>
  <si>
    <t>4. Ընդամենը գործուղման մեկնողների թիվը __60__</t>
  </si>
  <si>
    <t>8. Էկոնոմ դասի ավիածառայությունից օգտվողների ընդամենը թիվը __47_</t>
  </si>
  <si>
    <t>3. Ընդամենը գործուղումների քանակը _40_</t>
  </si>
  <si>
    <t>4. Ընդամենը գործուղման մեկնողների թիվը _108_</t>
  </si>
  <si>
    <t>8. Էկոնոմ դասի ավիածառայությունից օգտվողների ընդամենը թիվը _74_</t>
  </si>
  <si>
    <r>
      <t>1. Մարմնի անվանումը __</t>
    </r>
    <r>
      <rPr>
        <b/>
        <sz val="11"/>
        <rFont val="GHEA Grapalat"/>
        <family val="3"/>
      </rPr>
      <t>Արտաքին գործերի նախարարություն</t>
    </r>
    <r>
      <rPr>
        <sz val="11"/>
        <rFont val="GHEA Grapalat"/>
        <family val="3"/>
      </rPr>
      <t>__</t>
    </r>
  </si>
  <si>
    <r>
      <t>1. Մարմնի անվանումը __</t>
    </r>
    <r>
      <rPr>
        <b/>
        <sz val="11"/>
        <rFont val="GHEA Grapalat"/>
        <family val="3"/>
      </rPr>
      <t>ՀՀ պաշտպանության</t>
    </r>
    <r>
      <rPr>
        <sz val="11"/>
        <rFont val="GHEA Grapalat"/>
        <family val="3"/>
      </rPr>
      <t xml:space="preserve"> </t>
    </r>
    <r>
      <rPr>
        <b/>
        <sz val="11"/>
        <rFont val="GHEA Grapalat"/>
        <family val="3"/>
      </rPr>
      <t xml:space="preserve"> նախարարություն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</si>
  <si>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 ԱԳՆ պետական արարողակարգի ծառայություն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</si>
  <si>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>Ներքին գործերի նախարարություն</t>
    </r>
    <r>
      <rPr>
        <sz val="11"/>
        <rFont val="GHEA Grapalat"/>
        <family val="3"/>
      </rPr>
      <t>-</t>
    </r>
  </si>
  <si>
    <r>
      <t>1. Մարմնի անվանումը _</t>
    </r>
    <r>
      <rPr>
        <b/>
        <sz val="11"/>
        <rFont val="GHEA Grapalat"/>
        <family val="3"/>
      </rPr>
      <t xml:space="preserve">ՀՀ ազգային անվտանգության   ծառայություն  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</si>
  <si>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ՀՀ պետական պահպանության ծառայություն  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</si>
  <si>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ՀՀ արտաքին հետախուզության  ծառայություն  </t>
    </r>
    <r>
      <rPr>
        <sz val="11"/>
        <rFont val="GHEA Grapalat"/>
        <family val="3"/>
      </rPr>
      <t>__</t>
    </r>
  </si>
  <si>
    <t>3. Ընդամենը գործուղումների քանակը _4_</t>
  </si>
  <si>
    <t>4. Ընդամենը գործուղման մեկնողների թիվը _10_</t>
  </si>
  <si>
    <t>6. Գործուղումների միջին տևողությունը _3_</t>
  </si>
  <si>
    <t>8. Էկոնոմ դասի ավիածառայությունից օգտվողների ընդամենը թիվը _7_</t>
  </si>
  <si>
    <t>ՀՀ արտաքին հետախուզության ծառայություն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</si>
</sst>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_(* #,##0.00_);_(* \(#,##0.00\);_(* &quot;-&quot;?_);_(@_)"/>
    <numFmt numFmtId="167" formatCode="0.0"/>
    <numFmt numFmtId="168" formatCode="#,##0.0"/>
    <numFmt numFmtId="169" formatCode="dd\.mm\.yy;@"/>
    <numFmt numFmtId="170" formatCode="_(* #,##0_);_(* \(#,##0\);_(* &quot;-&quot;??_);_(@_)"/>
  </numFmts>
  <fonts count="28" x14ac:knownFonts="1">
    <font>
      <sz val="11"/>
      <color theme="1"/>
      <name val="Calibri"/>
      <family val="2"/>
      <scheme val="minor"/>
    </font>
    <font>
      <sz val="12"/>
      <name val="GHEA Grapalat"/>
      <family val="3"/>
    </font>
    <font>
      <b/>
      <sz val="12"/>
      <name val="GHEA Grapalat"/>
      <family val="3"/>
    </font>
    <font>
      <b/>
      <sz val="13"/>
      <name val="GHEA Grapalat"/>
      <family val="3"/>
    </font>
    <font>
      <b/>
      <sz val="16"/>
      <name val="GHEA Grapalat"/>
      <family val="3"/>
    </font>
    <font>
      <sz val="13"/>
      <name val="GHEA Grapalat"/>
      <family val="3"/>
    </font>
    <font>
      <sz val="11"/>
      <color theme="1"/>
      <name val="GHEA Grapalat"/>
      <family val="3"/>
    </font>
    <font>
      <sz val="12"/>
      <name val="Calibri"/>
      <family val="2"/>
      <scheme val="minor"/>
    </font>
    <font>
      <b/>
      <sz val="7.5"/>
      <name val="GHEA Grapalat"/>
      <family val="3"/>
    </font>
    <font>
      <sz val="11"/>
      <name val="GHEA Grapalat"/>
      <family val="3"/>
    </font>
    <font>
      <b/>
      <sz val="12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GHEA Grapalat"/>
      <family val="3"/>
    </font>
    <font>
      <b/>
      <i/>
      <sz val="11"/>
      <name val="GHEA Grapalat"/>
      <family val="3"/>
    </font>
    <font>
      <sz val="8"/>
      <name val="Calibri"/>
      <family val="2"/>
      <scheme val="minor"/>
    </font>
    <font>
      <b/>
      <sz val="11"/>
      <name val="GHEA Grapalat"/>
      <family val="3"/>
    </font>
    <font>
      <b/>
      <i/>
      <sz val="10"/>
      <name val="GHEA Grapalat"/>
      <family val="3"/>
    </font>
    <font>
      <b/>
      <i/>
      <sz val="12"/>
      <name val="GHEA Grapalat"/>
      <family val="3"/>
    </font>
    <font>
      <b/>
      <sz val="9"/>
      <name val="GHEA Grapalat"/>
      <family val="3"/>
    </font>
    <font>
      <sz val="9"/>
      <name val="GHEA Grapalat"/>
      <family val="3"/>
    </font>
    <font>
      <sz val="10"/>
      <name val="GHEA Grapalat"/>
      <family val="3"/>
    </font>
    <font>
      <i/>
      <sz val="10"/>
      <name val="GHEA Grapalat"/>
      <family val="3"/>
    </font>
    <font>
      <i/>
      <sz val="12"/>
      <name val="GHEA Grapalat"/>
      <family val="3"/>
    </font>
    <font>
      <sz val="11"/>
      <color rgb="FFFF0000"/>
      <name val="GHEA Grapalat"/>
      <family val="3"/>
    </font>
    <font>
      <sz val="11"/>
      <color theme="1"/>
      <name val="GHEA Grapalat"/>
      <family val="3"/>
    </font>
    <font>
      <sz val="11"/>
      <color rgb="FFFF0000"/>
      <name val="Calibri"/>
      <family val="2"/>
      <scheme val="minor"/>
    </font>
    <font>
      <b/>
      <sz val="11"/>
      <color theme="1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43" fontId="12" fillId="0" borderId="0" applyFont="0" applyFill="0" applyBorder="0" applyAlignment="0" applyProtection="0"/>
  </cellStyleXfs>
  <cellXfs count="233">
    <xf numFmtId="0" fontId="0" fillId="0" borderId="0" xfId="0"/>
    <xf numFmtId="0" fontId="9" fillId="0" borderId="0" xfId="0" applyFont="1"/>
    <xf numFmtId="0" fontId="9" fillId="2" borderId="0" xfId="0" applyFont="1" applyFill="1"/>
    <xf numFmtId="0" fontId="16" fillId="2" borderId="0" xfId="0" applyFont="1" applyFill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168" fontId="9" fillId="0" borderId="8" xfId="0" applyNumberFormat="1" applyFont="1" applyBorder="1"/>
    <xf numFmtId="168" fontId="9" fillId="0" borderId="12" xfId="0" applyNumberFormat="1" applyFont="1" applyBorder="1"/>
    <xf numFmtId="0" fontId="9" fillId="0" borderId="1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1" fontId="16" fillId="2" borderId="6" xfId="0" applyNumberFormat="1" applyFont="1" applyFill="1" applyBorder="1"/>
    <xf numFmtId="168" fontId="16" fillId="2" borderId="6" xfId="0" applyNumberFormat="1" applyFont="1" applyFill="1" applyBorder="1"/>
    <xf numFmtId="0" fontId="16" fillId="2" borderId="0" xfId="0" applyFont="1" applyFill="1"/>
    <xf numFmtId="167" fontId="9" fillId="0" borderId="0" xfId="0" applyNumberFormat="1" applyFont="1"/>
    <xf numFmtId="167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9" fillId="0" borderId="1" xfId="0" applyFont="1" applyBorder="1" applyAlignment="1">
      <alignment wrapText="1"/>
    </xf>
    <xf numFmtId="168" fontId="9" fillId="0" borderId="1" xfId="0" applyNumberFormat="1" applyFont="1" applyBorder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9" fillId="0" borderId="0" xfId="0" applyFont="1" applyAlignment="1">
      <alignment horizontal="center" vertical="top" wrapText="1"/>
    </xf>
    <xf numFmtId="166" fontId="9" fillId="0" borderId="0" xfId="0" applyNumberFormat="1" applyFont="1" applyAlignment="1">
      <alignment horizontal="center" vertical="center" wrapText="1"/>
    </xf>
    <xf numFmtId="43" fontId="9" fillId="0" borderId="0" xfId="0" applyNumberFormat="1" applyFont="1"/>
    <xf numFmtId="165" fontId="9" fillId="2" borderId="0" xfId="0" applyNumberFormat="1" applyFont="1" applyFill="1"/>
    <xf numFmtId="0" fontId="2" fillId="2" borderId="13" xfId="0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/>
    </xf>
    <xf numFmtId="0" fontId="4" fillId="2" borderId="0" xfId="0" applyFont="1" applyFill="1"/>
    <xf numFmtId="1" fontId="4" fillId="2" borderId="0" xfId="0" applyNumberFormat="1" applyFont="1" applyFill="1"/>
    <xf numFmtId="0" fontId="7" fillId="2" borderId="0" xfId="0" applyFont="1" applyFill="1"/>
    <xf numFmtId="1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1" fontId="5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0" fillId="2" borderId="0" xfId="0" applyFont="1" applyFill="1"/>
    <xf numFmtId="49" fontId="7" fillId="2" borderId="0" xfId="0" applyNumberFormat="1" applyFont="1" applyFill="1"/>
    <xf numFmtId="49" fontId="7" fillId="2" borderId="0" xfId="0" applyNumberFormat="1" applyFont="1" applyFill="1" applyAlignment="1">
      <alignment horizontal="center" vertical="center"/>
    </xf>
    <xf numFmtId="169" fontId="7" fillId="2" borderId="0" xfId="0" applyNumberFormat="1" applyFont="1" applyFill="1"/>
    <xf numFmtId="164" fontId="7" fillId="2" borderId="0" xfId="0" applyNumberFormat="1" applyFont="1" applyFill="1"/>
    <xf numFmtId="1" fontId="7" fillId="2" borderId="0" xfId="0" applyNumberFormat="1" applyFont="1" applyFill="1"/>
    <xf numFmtId="164" fontId="10" fillId="2" borderId="0" xfId="0" applyNumberFormat="1" applyFont="1" applyFill="1"/>
    <xf numFmtId="49" fontId="4" fillId="2" borderId="0" xfId="0" applyNumberFormat="1" applyFont="1" applyFill="1"/>
    <xf numFmtId="49" fontId="4" fillId="2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43" fontId="2" fillId="2" borderId="0" xfId="0" applyNumberFormat="1" applyFont="1" applyFill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9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center" vertical="center" wrapText="1"/>
    </xf>
    <xf numFmtId="164" fontId="19" fillId="2" borderId="0" xfId="0" applyNumberFormat="1" applyFont="1" applyFill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69" fontId="2" fillId="2" borderId="15" xfId="0" applyNumberFormat="1" applyFont="1" applyFill="1" applyBorder="1" applyAlignment="1">
      <alignment horizontal="center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49" fontId="20" fillId="2" borderId="1" xfId="0" applyNumberFormat="1" applyFont="1" applyFill="1" applyBorder="1" applyAlignment="1">
      <alignment horizontal="center" vertical="center" wrapText="1"/>
    </xf>
    <xf numFmtId="49" fontId="20" fillId="2" borderId="0" xfId="0" applyNumberFormat="1" applyFont="1" applyFill="1" applyAlignment="1">
      <alignment wrapText="1"/>
    </xf>
    <xf numFmtId="0" fontId="2" fillId="2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169" fontId="3" fillId="2" borderId="1" xfId="0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vertical="center"/>
    </xf>
    <xf numFmtId="0" fontId="2" fillId="2" borderId="0" xfId="0" applyFont="1" applyFill="1"/>
    <xf numFmtId="0" fontId="1" fillId="2" borderId="1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69" fontId="1" fillId="2" borderId="1" xfId="0" applyNumberFormat="1" applyFont="1" applyFill="1" applyBorder="1" applyAlignment="1">
      <alignment horizontal="right" vertical="center" wrapText="1"/>
    </xf>
    <xf numFmtId="164" fontId="1" fillId="2" borderId="1" xfId="0" applyNumberFormat="1" applyFont="1" applyFill="1" applyBorder="1" applyAlignment="1">
      <alignment vertical="center"/>
    </xf>
    <xf numFmtId="170" fontId="1" fillId="2" borderId="1" xfId="0" applyNumberFormat="1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169" fontId="2" fillId="2" borderId="1" xfId="0" applyNumberFormat="1" applyFont="1" applyFill="1" applyBorder="1" applyAlignment="1">
      <alignment horizontal="right" vertical="center" wrapText="1"/>
    </xf>
    <xf numFmtId="1" fontId="2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169" fontId="18" fillId="2" borderId="1" xfId="0" applyNumberFormat="1" applyFont="1" applyFill="1" applyBorder="1" applyAlignment="1">
      <alignment horizontal="right" vertical="center" wrapText="1"/>
    </xf>
    <xf numFmtId="164" fontId="18" fillId="2" borderId="1" xfId="0" applyNumberFormat="1" applyFont="1" applyFill="1" applyBorder="1" applyAlignment="1">
      <alignment vertical="center"/>
    </xf>
    <xf numFmtId="1" fontId="18" fillId="2" borderId="1" xfId="0" applyNumberFormat="1" applyFont="1" applyFill="1" applyBorder="1" applyAlignment="1">
      <alignment vertical="center"/>
    </xf>
    <xf numFmtId="0" fontId="18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69" fontId="3" fillId="2" borderId="1" xfId="0" applyNumberFormat="1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1" fontId="1" fillId="2" borderId="0" xfId="0" applyNumberFormat="1" applyFont="1" applyFill="1"/>
    <xf numFmtId="0" fontId="7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67" fontId="3" fillId="2" borderId="1" xfId="0" applyNumberFormat="1" applyFont="1" applyFill="1" applyBorder="1" applyAlignment="1">
      <alignment vertical="center"/>
    </xf>
    <xf numFmtId="1" fontId="9" fillId="2" borderId="0" xfId="0" applyNumberFormat="1" applyFont="1" applyFill="1"/>
    <xf numFmtId="1" fontId="20" fillId="2" borderId="1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Alignment="1"/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/>
    <xf numFmtId="0" fontId="7" fillId="0" borderId="0" xfId="0" applyFont="1" applyFill="1"/>
    <xf numFmtId="3" fontId="5" fillId="0" borderId="0" xfId="0" applyNumberFormat="1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6" fillId="0" borderId="0" xfId="0" applyFont="1" applyFill="1" applyAlignment="1">
      <alignment wrapText="1"/>
    </xf>
    <xf numFmtId="0" fontId="6" fillId="0" borderId="0" xfId="0" applyFont="1" applyFill="1"/>
    <xf numFmtId="167" fontId="6" fillId="0" borderId="0" xfId="0" applyNumberFormat="1" applyFont="1" applyFill="1"/>
    <xf numFmtId="168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/>
    <xf numFmtId="0" fontId="0" fillId="0" borderId="0" xfId="0" applyFill="1"/>
    <xf numFmtId="167" fontId="0" fillId="0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8" fontId="6" fillId="0" borderId="0" xfId="0" applyNumberFormat="1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wrapText="1"/>
    </xf>
    <xf numFmtId="0" fontId="25" fillId="0" borderId="1" xfId="0" applyFont="1" applyFill="1" applyBorder="1"/>
    <xf numFmtId="168" fontId="25" fillId="0" borderId="1" xfId="0" applyNumberFormat="1" applyFont="1" applyFill="1" applyBorder="1"/>
    <xf numFmtId="3" fontId="25" fillId="0" borderId="1" xfId="0" applyNumberFormat="1" applyFont="1" applyFill="1" applyBorder="1"/>
    <xf numFmtId="0" fontId="25" fillId="0" borderId="1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24" fillId="0" borderId="0" xfId="0" applyFont="1" applyFill="1"/>
    <xf numFmtId="0" fontId="26" fillId="0" borderId="0" xfId="0" applyFont="1"/>
    <xf numFmtId="0" fontId="26" fillId="0" borderId="0" xfId="0" applyFont="1" applyFill="1"/>
    <xf numFmtId="0" fontId="27" fillId="3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49" fontId="2" fillId="0" borderId="14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169" fontId="2" fillId="0" borderId="15" xfId="0" applyNumberFormat="1" applyFont="1" applyFill="1" applyBorder="1" applyAlignment="1">
      <alignment horizontal="center" vertical="center" wrapText="1"/>
    </xf>
    <xf numFmtId="1" fontId="2" fillId="0" borderId="15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wrapText="1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69" fontId="1" fillId="0" borderId="1" xfId="0" applyNumberFormat="1" applyFont="1" applyFill="1" applyBorder="1" applyAlignment="1">
      <alignment horizontal="right" vertical="center" wrapText="1"/>
    </xf>
    <xf numFmtId="164" fontId="1" fillId="0" borderId="1" xfId="0" applyNumberFormat="1" applyFont="1" applyFill="1" applyBorder="1" applyAlignment="1">
      <alignment vertical="center"/>
    </xf>
    <xf numFmtId="170" fontId="1" fillId="0" borderId="1" xfId="0" applyNumberFormat="1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vertical="center"/>
    </xf>
    <xf numFmtId="0" fontId="1" fillId="0" borderId="0" xfId="0" applyFont="1" applyFill="1"/>
    <xf numFmtId="0" fontId="2" fillId="0" borderId="0" xfId="0" applyFont="1" applyFill="1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9" fontId="1" fillId="0" borderId="0" xfId="0" applyNumberFormat="1" applyFont="1" applyFill="1"/>
    <xf numFmtId="164" fontId="1" fillId="0" borderId="0" xfId="0" applyNumberFormat="1" applyFont="1" applyFill="1"/>
    <xf numFmtId="164" fontId="7" fillId="0" borderId="0" xfId="0" applyNumberFormat="1" applyFont="1" applyFill="1"/>
    <xf numFmtId="1" fontId="7" fillId="0" borderId="0" xfId="0" applyNumberFormat="1" applyFont="1" applyFill="1"/>
    <xf numFmtId="164" fontId="2" fillId="0" borderId="0" xfId="0" applyNumberFormat="1" applyFont="1" applyFill="1"/>
    <xf numFmtId="0" fontId="10" fillId="0" borderId="0" xfId="0" applyFont="1" applyFill="1"/>
    <xf numFmtId="49" fontId="7" fillId="0" borderId="0" xfId="0" applyNumberFormat="1" applyFont="1" applyFill="1"/>
    <xf numFmtId="49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9" fontId="7" fillId="0" borderId="0" xfId="0" applyNumberFormat="1" applyFont="1" applyFill="1"/>
    <xf numFmtId="164" fontId="10" fillId="0" borderId="0" xfId="0" applyNumberFormat="1" applyFont="1" applyFill="1"/>
    <xf numFmtId="0" fontId="9" fillId="0" borderId="2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top" wrapText="1"/>
    </xf>
    <xf numFmtId="165" fontId="9" fillId="0" borderId="2" xfId="0" applyNumberFormat="1" applyFont="1" applyBorder="1" applyAlignment="1">
      <alignment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vertical="top" wrapText="1"/>
    </xf>
    <xf numFmtId="0" fontId="16" fillId="0" borderId="3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2" borderId="2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165" fontId="9" fillId="2" borderId="2" xfId="0" applyNumberFormat="1" applyFont="1" applyFill="1" applyBorder="1" applyAlignment="1">
      <alignment vertical="center" wrapText="1"/>
    </xf>
    <xf numFmtId="0" fontId="16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165" fontId="9" fillId="0" borderId="2" xfId="0" applyNumberFormat="1" applyFont="1" applyBorder="1" applyAlignment="1">
      <alignment horizontal="right" vertical="center" wrapText="1"/>
    </xf>
    <xf numFmtId="165" fontId="9" fillId="2" borderId="2" xfId="0" applyNumberFormat="1" applyFont="1" applyFill="1" applyBorder="1" applyAlignment="1">
      <alignment horizontal="right" vertical="center" wrapText="1"/>
    </xf>
    <xf numFmtId="0" fontId="16" fillId="0" borderId="11" xfId="0" applyFont="1" applyBorder="1" applyAlignment="1">
      <alignment wrapText="1"/>
    </xf>
    <xf numFmtId="0" fontId="16" fillId="0" borderId="18" xfId="0" applyFont="1" applyBorder="1" applyAlignment="1">
      <alignment wrapText="1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20" fillId="2" borderId="19" xfId="0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165" fontId="9" fillId="2" borderId="3" xfId="0" applyNumberFormat="1" applyFont="1" applyFill="1" applyBorder="1" applyAlignment="1">
      <alignment horizontal="center" vertical="center" wrapText="1"/>
    </xf>
    <xf numFmtId="165" fontId="9" fillId="2" borderId="4" xfId="0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vertical="top" wrapText="1"/>
    </xf>
    <xf numFmtId="165" fontId="9" fillId="0" borderId="4" xfId="0" applyNumberFormat="1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2" borderId="9" xfId="0" applyFont="1" applyFill="1" applyBorder="1" applyAlignment="1">
      <alignment horizontal="center" wrapText="1"/>
    </xf>
    <xf numFmtId="0" fontId="16" fillId="2" borderId="17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9" fillId="0" borderId="21" xfId="0" applyFont="1" applyBorder="1" applyAlignment="1">
      <alignment horizontal="right"/>
    </xf>
    <xf numFmtId="168" fontId="9" fillId="0" borderId="21" xfId="0" applyNumberFormat="1" applyFont="1" applyBorder="1"/>
  </cellXfs>
  <cellStyles count="3">
    <cellStyle name="Comma" xfId="2" builtinId="3"/>
    <cellStyle name="Normal" xfId="0" builtinId="0"/>
    <cellStyle name="Normal 2" xfId="1"/>
  </cellStyles>
  <dxfs count="678">
    <dxf>
      <alignment wrapText="1" readingOrder="0"/>
    </dxf>
    <dxf>
      <alignment wrapTex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center" vertical="center" wrapText="1" readingOrder="0"/>
    </dxf>
    <dxf>
      <alignment wrapText="1" readingOrder="0"/>
    </dxf>
    <dxf>
      <alignment wrapTex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alignment horizontal="center" vertical="center" wrapText="1" readingOrder="0"/>
    </dxf>
    <dxf>
      <numFmt numFmtId="3" formatCode="#,##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8" formatCode="#,##0.0"/>
    </dxf>
    <dxf>
      <alignment wrapText="0" readingOrder="0"/>
    </dxf>
    <dxf>
      <alignment wrapText="1" readingOrder="0"/>
    </dxf>
    <dxf>
      <alignment wrapText="0" readingOrder="0"/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ykanush Mkrtchyan" refreshedDate="45391.651593171293" createdVersion="6" refreshedVersion="6" minRefreshableVersion="3" recordCount="249">
  <cacheSource type="worksheet">
    <worksheetSource ref="A1:U250" sheet="Sheet1"/>
  </cacheSource>
  <cacheFields count="22">
    <cacheField name="Մարմնի անվանումը" numFmtId="0">
      <sharedItems count="36">
        <s v="01. ՀՀ սննդամթերքի անվտանգության տեսչական մարմին"/>
        <s v="02. ՀՀ դատախազություն "/>
        <s v="03. ՀՀ սահմանադրական դատարան"/>
        <s v="04. ՀՀ տարածքային կառավարման և ենթակառուցվածքների նախարարություն "/>
        <s v="05. ՀՀ առողջապահության  նախարարություն "/>
        <s v="06. ՀՀ արդարադատության նախարարություն "/>
        <s v="07. ՀՀ էկոնոմիկայի նախարարություն "/>
        <s v=".07.1 Զբոսաշրջության զարգացման ծրագիր"/>
        <s v="08. ՀՀ շրջակա միջավայրի նախարարություն "/>
        <s v="09. ՀՀ կրթության,գիտության, մշակույթի և սպորտի նախարարություն "/>
        <s v="10. ՀՀ աշխատանքի և սոցիալական հարցերի նախարարություն "/>
        <s v="11. ՀՀ բարձր տեխնոլոգիական արդյունաբերության նախարարություն "/>
        <s v="11.1 Ռազմարդյունաբերության բնագավառ"/>
        <s v="12. ՀՀ ֆինանսների նախարարություն "/>
        <s v="13. ՀՀ հանրային հեռարձակողի խորհուրդ"/>
        <s v="14. ՀՀ հաշվեքննիչ պալատ "/>
        <s v="15. ՀՀ հանրային ծառայությունները կարգավորող հանձնաժողով"/>
        <s v="16. ՀՀ կենտրոնական ընտրական հանձնաժողով"/>
        <s v="17. ՀՀ մրցակցության պաշտպանության հանձնաժողով"/>
        <s v="18.ՀՀ Հեռուստատեսության և ռադիոյի հանձնաժողով"/>
        <s v="19. ՀՀ կադաստրի կոմիտե"/>
        <s v="20. ՀՀ պետական եկամուտների  կոմիտե"/>
        <s v="21. ՀՀ ԿԳՄՍՆ բարձրագույն կրթության և գիտության կոմիտե"/>
        <s v="22. ՀՀ ՏԿԵՆ քաղաքացիական ավիացիայի կոմիտե"/>
        <s v="23. ՀՀ վիճակագրական կոմիտե "/>
        <s v="24. ՀՀ ՆԳՆ փրկարար ծառայություն"/>
        <s v="25. ՀՀ Լոռու մարզպետի աշխատակազմ"/>
        <s v="26. ՀՀ ՏԿԵՆ միգրացիոն ծառայություն " u="1"/>
        <s v="25. ՀՀ վիճակագրական կոմիտե " u="1"/>
        <s v="24. ՀՀ միջուկային անվտանգության կարգավորման կոմիտե" u="1"/>
        <s v="30. ՀՀ Լոռու մարզպետի աշխատակազմ" u="1"/>
        <s v="23. ՀՀ ՏԿԵՆ քաղաքացիական ավիացիայի կոմիտե" u="1"/>
        <s v="07.1 Զբոսաշրջության զարգացման ծրագիր" u="1"/>
        <s v="29. ՀՀ Արմավիրի մարզպետի աշխատակազմ" u="1"/>
        <s v="27. ՀՀ ՆԳՆ փրկարար ծառայություն" u="1"/>
        <s v="28. ՀՀ ԱՆ հարկադիր կատարումն ապահովող ծառայություն " u="1"/>
      </sharedItems>
    </cacheField>
    <cacheField name="հ/հ" numFmtId="49">
      <sharedItems containsMixedTypes="1" containsNumber="1" minValue="1.1000000000000001" maxValue="1.1000000000000001"/>
    </cacheField>
    <cacheField name="Հաշվետու ժամանակահատվածը" numFmtId="0">
      <sharedItems/>
    </cacheField>
    <cacheField name="Իրավական ակտի ամսաթիվը և համարը" numFmtId="0">
      <sharedItems/>
    </cacheField>
    <cacheField name="Անունը, ազգանունը, զբաղեցրած պաշտոնը" numFmtId="0">
      <sharedItems containsBlank="1" count="399">
        <s v="Մեսրոպ Գրիգորյան,_x000a_ՀՀ սննդամթերքի անվտանգության տեսչական մարմնի սահմանային պետական վերահսկողության համակարգման բաժնի պետի տեղակալ  "/>
        <s v="Էդուարդ Հովհաննիսյան,_x000a_Երևան քաղաքի Աջափնյակ և Դավթաշեն վարչական շրջանների  դատախազի տեղակալ "/>
        <s v="Վաղարշակ Սարգսյան,_x000a_Երևան քաղաքի Արաբկիր և Քանաքեռ-Զեյթուն վարչական շրջանների  դատախազի տեղակալ "/>
        <s v="Եղիազար Ավագյան,_x000a_ՀՀ գլխավոր դատախազի տեղակալ"/>
        <s v="Կիմ Հարությունյան,_x000a_ՀՀ գլխավոր դատախազության միջազգային իրավական համագործակցության վարչության  դատախազ "/>
        <s v="Աննա Վարդապետյան,_x000a_ՀՀ գլխավոր դատախազ "/>
        <s v="Լուսինե Մարտիրոսյան,_x000a_Լոռու կայազորի զինվորական դատախազության ավագ դատախազ "/>
        <s v="Մհեր Ափրիկյան,_x000a_ՀՀ գլխավոր դատախազության գլխավոր քարտուղար "/>
        <s v="Եղիազար Ավագյան,_x000a_ՀՀ գլխավոր դատախազի տեղակալ "/>
        <s v="Արման Դիլանյան,_x000a_ՀՀ սահմանադրական դատարանի նախագահ                     "/>
        <s v="Տիգրան Սիմոնյան,_x000a_ՀՀ սահմանադրական դատարանի աշխատակազմի թարգմանչական և հրատարակչական բաժնի գլխավոր մասնագետ                       "/>
        <s v="Վահե Գրիգորյան,_x000a_ՀՀ սահմանադրական դատարանի փոխնախագահ   "/>
        <s v="Էդգար Շաթիրյան,_x000a_ՀՀ սահմանադրական դատարանի դատավոր"/>
        <s v="Սեդա Սաֆարյան,_x000a_ՀՀ սահմանադրական դատարանի դատավոր"/>
        <s v="Ալինա Փխրիկյան,_x000a_ՀՀ սահմանադրական դատարանի նախագահի խորհրդական"/>
        <s v="Արտակ Ղազարյան,_x000a_ՀՀ սահմանադրական դատարանի նախագահի օգնական"/>
        <s v="Աիդա Թադևոսյան,_x000a_ՀՀ սահմանադրական դատարանի աշխատակազմի փորձագիտական վերլուծական բաժնի վարիչ"/>
        <s v="Ժորա Խաչատրյան,_x000a_ՀՀ սահմանադրական դատարանի միջազգային պայմանագրերի   բաժնի վարիչ"/>
        <s v="Երվանդ Խունդկարյան, _x000a_ՀՀ սահմանադրական դատարանի դատավոր"/>
        <s v="Հովակիմ Հովակիմյան, _x000a_ՀՀ սահմանադրական դատարանի դատավոր"/>
        <s v="Արմեն Սիմոնյան,_x000a_ՀՀ տարածքային կառավարման և ենթակառուցվածքների նախարարի տեղակալ"/>
        <s v="Գնել Սանոսյան,_x000a_ՀՀ տարածքային կառավարման և ենթակառուցվածքների նախարար"/>
        <s v="Հակոբ Վարդանյան,_x000a_ՀՀ տարածքային կառավարման և ենթակառուցվածքների նախարարի տեղակալ"/>
        <s v="Քրիստինե Ղալեչյան,_x000a_ՀՀ տարածքային կառավարման և ենթակառուցվածքների նախարարի տեղակալ"/>
        <s v="Վիկտորիա Քեշիշյան,_x000a_ՀՀ տարածքային կառավարման և ենթակառուցվածքների նախարարության նախարարության էներգետիկայի վարչության վերականգնվող էներգետիկայի  բաժնի պետ"/>
        <s v="Վլադիմիր Արեստակեսյան,_x000a_ՀՀ տարածքային կառավարման և ենթակառուցվածքների նախարարի օգնական"/>
        <s v="Լենա Նանուշյան,_x000a_ՀՀ առողջապահության նախարարի առաջին տեղակալ "/>
        <s v="Անահիտ Ավանեսյան,_x000a_ՀՀ առողջապահության նախարար"/>
        <s v="Գրիգոր Մինասյան,_x000a_ՀՀ արդարադատության նախարար"/>
        <s v="Գևորգ Ղուկասյան,_x000a_ՀՀ արդարադատության նախարարության միջազգային իրավական համագործակցության վարչության փորձագետ "/>
        <s v="Կարեն Կարապետյան, _x000a_ՀՀ արդարադատության նախարարի տեղակալ "/>
        <s v="Լառա Պետրոսյան,_x000a_ՀՀ արդարադատության նախարարության հակակոռուպցիոն քաղաքականության մշակման և մոնիթորինգի վարչության պետ"/>
        <s v="Տաթևիկ Խաչատրյան,_x000a_ՀՀ արդարադատության նախարարության հակակոռուպցիոն քաղաքականության մշակման և մոնիթորինգի բաժնի գլխավոր մասնագետ"/>
        <s v="Վահան Քերոբյան,_x000a_ՀՀ էկոնոմիկայի նախարար"/>
        <s v="Արման Խոջոյան,_x000a_ՀՀ Էկոնոմիկայի նախարարի տեղակալ"/>
        <s v="Ռաֆայել Գևորգյան,_x000a_ՀՀ Էկոնոմիկայի նախարարի տեղակալ"/>
        <s v="Արմեն Այվազյան,_x000a_ՀՀ Էկոնոմիկայի նախարարության միւազգային համագործակցության վարչության պետ_x000a__x000a_"/>
        <s v="Նարեկ Տերյան,_x000a_ՀՀ էկոնոմիկայի նախարարի տեղակալ"/>
        <s v="Հովհաննես Գևորգյան,_x000a_ՀՀ էկոնոմիկայի նախարարության միջազգային համագործակցության վարչության առանձին գործառույթներ համակարգող"/>
        <s v="Լուսինե Պետրոսյան,_x000a_ՀՀ էկոնոմիկայի նախարարության միջազգային համագործակցության վարչության արտահանման խթանման բաժնի պետ"/>
        <s v="Արտակ Մարկոսյան,_x000a_ՀՀ էկոնոմիկայի նախարարության միջազգային համագործակցության վարչության առանձին գործառույթներ համակարգող խորհրդական"/>
        <s v="Նարինե Հարոյան,_x000a_ՀՀ էկոնոմիկայի նախարարության թեթև արդյունաբերության վարչության առանձին գործառույթներ համակարգող խորհրդական"/>
        <s v="Արման  Համբարձումյան,_x000a_ՀՀ էկոնոմիկայի նախարարության լիցենզավորման և թույլտվությունների վարչության պետ"/>
        <s v="Արմեն Այվազյան,_x000a_ՀՀ Էկոնոմիկայի նախարարության միջազգային համագործակցության վարչության պետ"/>
        <s v="Աստղիկ Ալեքսանյան,_x000a_ՀՀ Էկոնոմիկայի նախարարության միջազգային համագործակցության վարչության գլխավոր մասնագետ"/>
        <s v="Նարե Հարոյան,_x000a_ՀՀ էկոնոմիկայի նախարարության ներդրումային ծրագրերի վարչության փորձագետ"/>
        <s v="Լուսինե Պետրոսյան ՀՀ էկոնոմիկայի նախարարության միջազգային համագործակցության վարչության արտահանման խթանման բաժնի պետ"/>
        <s v="Ժակ  Հակոբյան,_x000a_ՀՀ էկոնոմիկայի նախարարության Եվրամիության հետ տնտեսական համագործակցություն  վարչության համապարփակ և ընդլայնված գործընկերության համաձայնագրի և առևտրի համաշխարհային կազմակերպության բաժնի պետ "/>
        <s v="Ռաֆայել Գևորգյան,_x000a_ ՀՀ Էկոնոմիկայի նախարարի տեղակալ"/>
        <s v="Արթուր Մայսուրյան,_x000a_ՀՀ էկոնոմիկայի նախարարության ԵՄ հետ տնտեսական համագործակցության  վարչության պետ"/>
        <s v="Սուսաննա Հակոբյան,_x000a_ՀՀ էկոնոմիկայի նախարարության զբոսաշրջության կոմիտեի նախագահի առաջին տեղակալ"/>
        <s v="Լուսինե Բասմաչյան,_x000a_ՀՀ էկոնոմիկայի նախարարության զբոսաշրջության կոմիտեի մարքեթինգի և խթանման վարչության առանձին գործառույթներ համակարգող խորհրդական "/>
        <s v="Սիսիան Պօղոսեան,_x000a_ՀՀ էկոնոմիկայի նախարարության զբոսաշրջության կոմիտեի նախագահ"/>
        <s v="Արամ Մեյմարյան,_x000a_ՀՀ շրջակա միջավայրի նախարարության նախարարի տեղակալ"/>
        <s v="Հակոբ Սիմինդյան,_x000a_ՀՀ շրջակա միջավայրի նախարար"/>
        <s v="Արամ Մեյմարյան,_x000a_ՀՀ շրջակա միջավայրի նախարարի տեղակալ"/>
        <s v="Նոնոա Բուդոյան,_x000a_ՀՀ շրջակա միջավայրի նախարարության կլիմայական քաղաքականաության վարչության պետ"/>
        <s v="Տիգրան Գաբրիելյան,_x000a_ՀՀ շրջակա միջավայրի նախարարի տեղակալ "/>
        <s v="Քնարիկ Գաբրիելյան,_x000a_ՀՀ շրջակա միջավայրի նախարարի օգնական"/>
        <s v="Դանիել Դանիելյան,_x000a_ՀՀ կրթության, գիտության, մշակույթի և սպորտի նախարարի տեղակալ "/>
        <s v="Ժաննա Անդրեասյան,_x000a_ՀՀ կրթության, գիտության, մշակույթի և սպորտի նախարար "/>
        <s v="Կարեն Գիլոյան ,_x000a_ՀՀ կրթության, գիտության, մշակույթի և սպորտի նախարարի տեղակալ"/>
        <s v="Արթուր Մարտիրոսյան,_x000a_ՀՀ կրթության, գիտության, մշակույթի և սպորտի նախարարի տեղակալ"/>
        <s v="Թամար Մարտիրոսյան,_x000a_ՀՀ կրթության, գիտության, մշակույթի և սպորտի նախարարության ռազմավարական պլանավորման և մոնիթորինգի բաժնի պետ"/>
        <s v="Էդուարդ Ներսիսյան ,_x000a_ՀՀ կրթության, գիտության, մշակույթի և սպորտի նախարարության ժամանակակից արվեստի վարչության պետի տեղակալ "/>
        <s v="Մարիամ Գիգոյան,_x000a_ՀՀ կրթության, գիտության, մշակույթի և սպորտի նախարարության արտաքին կապերի և սփյուռքի վարչության միջազգային համագործակցության  բաժնի պետի "/>
        <s v="Սվետլանա Սահակյան ,_x000a_ՀՀ կրթության,գիտության, մշակույթի և սպորտի նախարարության ժամանակակից արվեստի վարչության պետ"/>
        <s v="Զարա Ասլանյան,_x000a_ՀՀ կրթության,գիտության, մշակույթի և սպորտի նախարարության երիտասարդության  վարչության պետ"/>
        <s v="Անգելինա Հովհաննիսյան ,_x000a_ՀՀ կրթության,գիտության, մշակույթի և սպորտի նախարարության արտաքին կապերի և սփյուռքի վարչության արտաքին կապերի բաժնի պետ"/>
        <s v="Վերոնիկա Խորասանյան,_x000a_ՀՀ կրթության,գիտության, մշակույթի և սպորտի նախարարության երիտասարդության հարցերի վարչության գլխավոր մասնագետ"/>
        <s v="Մարիաննա Մինասյան,_x000a_ՀՀ կրթության,գիտության, մշակույթի և սպորտի նախարարության երիտասարդության հարցերի վարչության ավագ մասնագետ"/>
        <s v="Նարեկ Առաքելյան,_x000a_ՀՀ կրթության,գիտության, մշակույթի և սպորտի նախարարության երիտասարդության հարցերի վարչության ավագ մասնագետ"/>
        <s v="Նարեկ Մկրտչյան,_x000a_ՀՀ աշխատանքի և սոցիալական հարցերի նախարար "/>
        <s v="Ռուբեն Էլամիրյան,_x000a_ՀՀ աշխատանքի և սոցիալական հարցերի նախարարության արտաքին կապերի վարչության պետ"/>
        <s v="Տաթևիկ Ստեփանյան,_x000a_ՀՀ աշխատանքի և սոցիալական հարցերի նախարարի տեղակալ"/>
        <s v="Տաթևիկ Սողոմոնյան,_x000a_ ՀՀ բարձր տեխնոլոգիական արդյունաբերության նախարարության շուկայի զարգացման վարչության պետ"/>
        <s v="Սիրանուշ Շահմուրադյան,_x000a_ՀՀ բարձր տեխնոլոգիական արդյունաբերության նախարարության շուկայի զարգացման վարչության շուկայի զարգացման վարչության բաժնի գլխավոր մասնագետ"/>
        <s v="Գևորգ Մանթաշյան,_x000a_ՀՀ բարձր տեխնոլոգիական արդյունաբերության նախարարի տեղակալ"/>
        <s v="Մարո Նալբանդյան,_x000a_ՀՀ բարձր տեխնոլոգիական արդյունաբերության նախարության շուկայի զարգացման վարչության հետազոտության գլխավոր մասնագետ"/>
        <s v="Ավետ Պողոսյան,_x000a_ ՀՀ բարձր տեխնոլոգիական արդյունաբերության նախարարի տեղակալ"/>
        <s v="Արարատ Սահակյան,_x000a_ ՀՀ բարձր տեխնոլոգիական արդյունաբերության նախարարության շուկայի զարգացման վարչության  շուկայի հետազոտության բաժնի պետ"/>
        <s v="Լիանա Գրիգորյան ,_x000a_ՀՀ բարձր տեխնոլոգիական արդյունաբերության նախարարի օգնական"/>
        <s v="Նարեկ Ադամյան,_x000a_ՀՀ բարձր տեխնոլոգիական արդյունաբերության հասարակական հիմունքներով խորհրդական"/>
        <s v="Վռամ Կարաքեշիշյան,_x000a_Ռազմարդյունաբերության կոմիտեի արտադրության, նորոգման և օգտահանման կազմակերպման վարչության գլխավոր մասնագետ"/>
        <s v="Արման Աթանեսյան,_x000a_Ռազմարդյունաբերության կոմիտեի արտադրության, նորոգման և օգտահանման կազմակերպման վարչության գլխավոր մասնագետ_x000a_"/>
        <s v="Արտյոմ Մեհրաբյան,_x000a_Ռազմարդյունաբերության կոմիտեի նախագահ"/>
        <s v="Էդուարդ Հակոբյան,_x000a_ՀՀ ֆինանսների նախարարի տեղակալ"/>
        <s v="Վարդուհի Վարդանյան,_x000a_ՀՀ ֆինանսների նախարարության ֆինանսաբյուջետային վերահսկողության  վարչության ֆինանսաբյուջետային վերահսկողության 2-րդ բաժնի գլխավոր մասնագետ "/>
        <s v="Արգամ Արամյան,_x000a_ՀՀ ֆինանսների նախարարության միջազգային համագործակցության վարչության պետ"/>
        <s v="Վահե Հովհաննիսյան,_x000a_ՀՀ ֆինանսների նախարար"/>
        <s v="Արթուր Համբարձումյան,_x000a_ՀՀ ֆինանսների նախարարության պետական պարտքի  կառավարման վարչության ռազմավարության և ռիսկերի կառավարման բաժնի պետ"/>
        <s v="Անի Հունանյան ,_x000a_ՀՀ ֆինանսների նախարարության ֆիսկալ ռիսկերի կառավարման վարչության առանձին գործառույթներ համակարգող"/>
        <s v="Էլինա Սիմոնյան,_x000a_ՀՀ ֆինանսների նախարարության ֆիսկալ ռիսկերի կառավարման վարչության առանձին գործառույթներ համակարգող"/>
        <s v="Բաբկեն Փաշինյան,_x000a_ՀՀ ֆինանսների նախարարության մակրոտնտեսական քաղաքականության վարչության արտաքին հատվածի կանխատեսումների և վերլուծությունների բաժնի գլխավոր մասնագետ"/>
        <s v="Արման Պողոսյան,_x000a_ՀՀ ֆինանսների նախարարի տեղակալ"/>
        <s v="Օրի Ալավերդյանն_x000a_ՀՀ ֆինանսների նախարարության եկամուտների քաղաքականության և վարչարարության պետ"/>
        <s v="Միլենա Հովհաննիսյան,_x000a_ՀՀ ֆինանսների նախարարության միջազգային համագործակցության վարչության Եվրասիական տնտեսական միության ևԵվրասիական տնտեսական միության անդամ պետությունների հետ համագործակցության բաժնի պետ"/>
        <s v="Վլադիմիր Ասեյան,_x000a_ՀՀ ֆինանսների նախարարության եկամուտների քաղաքականության և վարչության մեթոդաբանության  վարչության ԵՏՄ մաքսային քաղաքականության և օրենսդրական կարգավորման բաժնի պետ"/>
        <s v="Կարեն Հովհաննիսյան,_x000a_ՀՀ հանրային հեռարձակողի խորհրդի իրավաբան "/>
        <s v="Կարեն Առուստամյան,_x000a_ՀՀ հաշվեքննիչ պալատի անդամ"/>
        <s v="Ժիրայր Մխիթարյան,_x000a_ՀՀ հաշվեքննիչ պալատի կատարողական հաշվեքննության վարչության պետ"/>
        <s v="Գևորգ Գևորգյան ,_x000a_ՀՀ հանրային ծառայությունները կարգավորող հանձնաժողովի հեռահաղորդակցության վարչության պետ "/>
        <s v="Մարիամ Մոմջյան ,_x000a_ՀՀ հանրային ծառայությունները կարգավորող հանձնաժողովի սակագնային քաղաքականության վարչության բաժնի պետ"/>
        <s v="Լուսինե Հովհաննիսյան,_x000a_ՀՀ հանրային ծառայությունները կարգավորող հանձնաժողովի սակագնային քաղաքականության վարչության բաժնի պետ"/>
        <s v="Դավիթ Մուրադյան,_x000a_ՀՀ հանրային ծառայությունները կարգավորող հանձնաժողովի սակագնային քաղաքականության վարչության զարգացման  բաժնի պետ"/>
        <s v="Լուսինե Ալեքսանյան,_x000a_ՀՀ հանրային ծառայությունները կարգավորող հանձնաժողովի ֆինանսատեխնիկական և դիմումների քննարկման վարչության դիմումների քննարկման բաժնի գլխավոր մասնագետ"/>
        <s v="Կամո Սարգսյան,_x000a_ՀՀ հանրային ծառայությունները կարգավորող հանձնաժողովի անդամ"/>
        <s v="Արա Նռանյան,_x000a_ՀՀ հանրային ծառայությունները կարգավորող հանձնաժողովի անդամ"/>
        <s v="Գարեգին Բաղրամյան,_x000a_ՀՀ հանրային ծառայությունները կարգավորող հանձնաժողովի նախագահ"/>
        <s v="Սերգեյ Աղինյան,_x000a_ՀՀ հանրային ծառայությունները կարգավորող հանձնաժողովի անդամ"/>
        <s v="Սենիկ Բաբայան,_x000a_ՀՀ հանրային ծառայությունները կարգավորող հանձնաժողովի անդամ"/>
        <s v="Լիլիթ Մկրտչյան,_x000a_ՀՀ հանրային ծառայությունները կարգավորող հանձնաժողովի սակագնային քաղաքականության վարչության գլխավոր մասնագետ"/>
        <s v="Հասմիկ Հովհաննիսյան ,_x000a_ՀՀ հանրային ծառայությունները կարգավորող հանձնաժողովի իրավաբանական և լիցենզավորման վարչության  գլխավոր մասնագետ"/>
        <s v="Աննա Գրիգորյան,_x000a_ ՀՀ կենտրոնական ընտրական հանձնաժողովի անդամ"/>
        <s v="Նունե Հովհաննիսյան ,_x000a_ՀՀ կենտրոնական ընտրական հանձնաժողովի նախագահի տեղակալ"/>
        <s v="Սիլվա Մարկոսյան ,_x000a_ՀՀ կենտրոնական ընտրական հանձնաժողովի անդամ"/>
        <s v="Արմեն Սմբատյան, _x000a_ՀՀ կենտրոնական ընտրական հանձնաժողովի քարտուղար "/>
        <s v="Արուսյակ Տերչանյան,_x000a_ՀՀ կենտրոնական ընտրական հանձնաժողովի անդամ"/>
        <s v="Ժիրայր Կարապետյան,_x000a_ՀՀ կենտրոնական ընտրական հանձնաժողովի անդամ"/>
        <s v="Զարուհի Մելքումյան,_x000a_ՀՀ մրցակցության պաշտպանության հանձնաժողովի անբարեխիղճ մրցակցության վերահսկողության վարչության տնտեսվարող սուբյեկտների անբարեխիղճ մրցակցության վերահսկողության բաժնի պետ"/>
        <s v="Էդգար Ավետյան,_x000a_ՀՀ մրցակցության պաշտպանության հանձնաժողովի նախագահի խորհրդական "/>
        <s v="Գեղամ Գևորգյան,_x000a_ՀՀ մրցակցության պաշտպանության հանձնաժողովի նախագահ"/>
        <s v="Գոհար Մամիկոնյան, ՀՀ հեռուստատեսության և ռադիոյի հանձնաժողովի  անդամ"/>
        <s v="Հայկ Բարսեղյան,_x000a_ՀՀ հեռուստատեսության և ռադիոյի հանձնաժողովի  ծրագրերի մոնիտորինգի և վերահսկողության վարչության պետի տեղակալ"/>
        <s v="Աննա Հովհաննիսյան,_x000a_ՀՀ հեռուստատեսության և ռադիոյի հանձնաժողովի իրավաբանական և լիցենզավորման վարչության իրավական ապահովման բաժնի գլխավոր իրավաբան "/>
        <s v="Սուրեն Թովմասյան,_x000a_ՀՀ կադաստրի կոմիտեի նախագահ"/>
        <s v="Սարգիս Արամյան,_x000a_ՀՀ կադաստրի կոմիտեի  անշարժ գույքի գրանցման միասնական ստորաբաշանման ղեկավար"/>
        <s v="Գևորգ Սարդարյան,_x000a_ՀՀ կադաստրի կոմիտեի  ֆինանսատնտեսագիտական վարչության պետ-գլխավոր հաշվապահ"/>
        <s v="Ռուստամ Բադասյան,_x000a_ՀՀ պետական եկամուտների կոմիտեի նախագահ"/>
        <s v="Մհեր Մարտիրոսյան,_x000a_ՀՀ պետական եկամուտների կոմիտեի  մաքսային հսկողության վարչության պետի տեղակալ"/>
        <s v="Լիլիթ Մովսիսյան,_x000a_ՀՀ պետական եկամուտների  վարչության մեթոդաբանության և ընթացակարգերի վարչության պետի տեղակալ "/>
        <s v="Աշոտ Մուրադյան,_x000a_ՀՀ պետական եկամուտների կոմիտեի նախագահի տեղակալ "/>
        <s v="Նաիրուհի Ավետիսյան,_x000a_ՀՀ պետական եկամուտների կոմիտեի  համալիր հարկային ստուգումների վարչության պետի տեղակալ"/>
        <s v="Անդրանիկ Հակոբյան,_x000a_ՀՀ պետական եկամուտների կոմիտեի  համալիր հարկային ստուգումների վարչության տրանսֆերային գնագոյացման և հարկային համաձայնագրերի կիրառման բաժնի պետ"/>
        <s v="Վարսիկ Գրիգորյան,_x000a_ՀՀ պետական եկամուտների կոմիտեի  համալիր հարկային ստուգումների վարչության տրանսֆերային գնագոյացման և հարկային համաձայնագրերի կիրառման բաժնի հարկային տեսուչ"/>
        <s v="Օհաննա Գարգալոյան,_x000a_ՀՀ պետական եկամուտների կոմիտեի միջազգային համագործակցության բաժնի  պետ"/>
        <s v="Լիլիթ Մնացականյան,_x000a_ՀՀ պետական եկամուտների կոմիտեի ռիսկերի կառավարման և վիճակագրության վարչության  մաքսային գանձումների համակարգման գլխավոր մաքսային տեսուչ "/>
        <s v="Քրիստինե Անտոնյան,_x000a_ՀՀ պետական եկամուտների անձնակազմի կառավարման վարչության անձնակազմի համալրման և հաշվառման բաժնի բարեվարքության հարցերով կազմակերպիչ "/>
        <s v="Արամ Սայամյան,_x000a_ՀՀ պետական եկամուտների կոմիտեի մաքսային տեսուչ"/>
        <s v="Մհեր Ուլիխանյան,_x000a_ՀՀ պետական եկամուտների կոմիտեի մաքսային հսկողության վարչության պետի տեղակալ"/>
        <s v="Հարություն Ազգալդյան, _x000a_ՀՀ պետական եկամուտների կոմիտեի հյուսիսային մաքսատան վարչության պետ"/>
        <s v="Ներսես Զեյնալյան,_x000a_ՀՀ պետական եկամուտների կոմիտեի միջազգային համագործակցության վարչության պետ"/>
        <s v="Սոսե Ստեփանյան,_x000a_ՀՀ պետական եկամուտների կոմիտեի նախագահի խաորհրդական"/>
        <s v="Անդրանիկ Գևորգյան ,_x000a_ՀՀ պետական եկամուտների կոմիտեի մաքսանենգության դեմ պայքարի  վարչության պետի տեղակալ "/>
        <s v="Կարեն Բալայան, _x000a_ՀՀ պետական եկամուտների կոմիտեի մաքսանենգության դեմ պայքարի վարչության շնագիտական բաժնի պետ"/>
        <s v="Տիգրան Սարուխանյան,_x000a_ՀՀ պետական եկամուտների կոմիտեի ներքին անվտանգության ծառայողական քննությունների  և վարքագծի բաժնի պետի տեղակալ "/>
        <s v="Ռաֆայել Գևորգյան,_x000a_ՀՀ պետական եկամուտների կոմիտեի մաքսային ռիսկերի կառավարման և վիճակագրության պետ "/>
        <s v="Ռուզաննա Կուսիկյան,_x000a_ՀՀ պետական եկամուտների կոմիտեի մաքսային ռիսկերի կառավարման և վիճակագրության պետի տեղակալ"/>
        <s v="Արամ Սողոմոնյան,_x000a_ՀՀ պետական եկամուտների կոմիտեի մաքսային ռիսկերի կառավարման և վիճակագրության մշտադիտարկման բաժնի պետ"/>
        <s v="Վարդան Մաթևոսյան,_x000a_ՀՀ պետական եկամուտների կոմիտեի մաքսային ռիսկերի կառավարման վիճակագրության վարչության պետի տեղակալ"/>
        <s v="Վահան Սահակյան,_x000a_ՀՀ պետական եկամուտների կոմիտեի մաքսային ռիսկերի կառավարման վիճակագրության գլխավոր մաքսային տեսուչ"/>
        <s v="Ֆելիքս Մելքոնյան,_x000a_ՀՀ պետական եկամուտների կոմիտեի ընթացակարգերի վարչության Եվրասիական տնտեսական միության օրենսդրության մեթոդական ապահովման բաժնի պետ"/>
        <s v="Կարեն Թամազյան,_x000a_ՀՀ պետական եկամուտների կոմիտեի նախագահի տեղակալ"/>
        <s v="Արտեմ Կարապետյան,_x000a_ՀՀ պետական եկամուտների կոմիտեի  մաքսային հսկողության վարչության պետ"/>
        <s v="Սենիկ Ներսիսյան,_x000a_ՀՀ պետական եկամուտների կոմիտեի  մաքսային հսկողության վարչության մաքսային գործառույթների կազմակերպման և հսկողության բաժնի պետ"/>
        <s v="Նարինե Ֆահրադյան,_x000a_ՀՀ պետական եկամուտների կոմիտեի միջազգային համագործակցության հարկային համագործակցության բաժնի գլխավոր հարկային տեսուչ"/>
        <s v="Աննա Պողոսյան,_x000a_ ՀՀ պետական եկամուտների կոմիտեի միջազգային համագործակցության հարկային համագործակցության բաժնի պետ"/>
        <s v="Արմենակ Մելքոնյան, _x000a_ՀՀ պետական եկամուտների կոմիտեի մաքսային հսկողության վարչության ապրանքների դասակարգման և սակագնային կարգավորման բաժնի գլխավոր տեսուչ"/>
        <s v="Օհաննա Գարգալոյան,_x000a_ ՀՀ պետական եկամուտների կոմիտեի միջազգային համագործակցության բաժնի  պետ"/>
        <s v="Էմին Գալյան,_x000a_ՀՀ պետական եկամուտների կոմիտեի միջազգային համագործակցության վարչության մաքսային համագործակցության   բաժնի պետ"/>
        <s v="Ներսես Զեյնալյան,_x000a_ ՀՀ պետական եկամուտների կոմիտեի միջազգային համագործակցության վարչության պետ"/>
        <s v="Աննա Պողոսյան,_x000a_ՀՀ պետական եկամուտների կոմիտեի միջազգային համագործակցության հարկային համագործակցության բաժնի պետ"/>
        <s v="Լուսինե Սարգսյան,_x000a_ՀՀ պետական եկամուտների կոմիտեի իրավաբանական վարչության հարկադիր գանձման և պարտավորությունների կատարման մեթոդաբանության և ընթացակարգերի վարչության հարկերի և պարտադիր վճարների մեթոդաբանության թիվ 2 բաժնի գլխավոր հարկային տեսուչ"/>
        <s v="Սամվել Ղազարյան,_x000a_ՀՀ պետական եկամուտների կոմիտեի մաքսային հսկողության բաժնի պետ"/>
        <s v="Անի Խաչպանյան ,_x000a_ՀՀ պետական եկամուտների կոմիտեի ընթացակարգերի վարչության Եվրասիական տնտեսական միության օրենսդրության մեթոդական ապահովման բաժնի տեսուչ"/>
        <s v="Նարինե Միկիչյան,_x000a_ՀՀ պետական եկամուտների կոմիտեի միջազգային համագործակցության բաժնի հարկային տեսուչ"/>
        <s v="Ռաֆայել Գրիգորյան,_x000a_ՀՀ պետական եկամուտների կոմիտեի մաքսային ռիսկերի կառավարման և վիճակագրության վարչության պետ"/>
        <s v="Ռուզաննա Կուսիկյան,_x000a_ ՀՀ պետական եկամուտների կոմիտեի մաքսային ռիսկերի կառավարման և վիճակագրության պետի տեղակալ"/>
        <s v="Երջանիկ Հակոբյան,_x000a_ՀՀ պետական եկամուտների կոմիտեի մաքսանենգության դեմ պայքարի վարչության պետ"/>
        <s v="Ստեփան Ստեփանյան,_x000a_ՀՀ պետական եկամուտների կոմիտեի մաքսային հսկողության վարչության մաքսային գործառույթների կազմակերպման մաքսային տեսուչ"/>
        <s v="Սարգիս Հայոցյան, _x000a_ՀՀ ԿԳՄՍՆ բարձրագույն կրթության և գիտության կոմիտեի նախագահ"/>
        <s v="Միհրան Խաչատրյան,_x000a_ՀՀ ՏԿԵՆ քաղաքացիական ավիացիայի կոմիտեի նախագահ"/>
        <s v="Ստեփան Մնացականյան,_x000a_ՀՀ վիճակագրական կոմիտեի նախագահ "/>
        <s v="Աիդա Մարտիրոսյան,_x000a_ՀՀ վիճակագրական կոմիտեի տեղեկատվական ռեսուրսների  կառավարան և տեխնոլոգիաների վարչության պետ"/>
        <s v="Գագիկ Անանյան,_x000a_ՀՀ վիճակագրական կոմիտեի նախագահի տեղակալ"/>
        <s v="Ալինա Գրիգորյան,_x000a_ՀՀ վիճակագրական կոմիտեի  սոցիալական ոլորտի բաժնի պետ"/>
        <s v="Գագիկ Գևորգյան,_x000a_ՀՀ վիճակագրական կոմիտեի   նախագահի տեղակալ"/>
        <s v="Նաիրա Մանդալյան,_x000a_ՀՀ վիճակագրական կոմիտեի բնապահպանության վիճակագրության բաժնի ավագ մասնագետ "/>
        <s v="Արմինե Թադևոսյան,_x000a_ՀՀ ՆԳՆ ոստիկանության ՔՈԳՎ բաժնի պետի տեղակալ, ոստիկանության փոխգնդապետ  "/>
        <s v="Արամ Հովհաննիսյան,_x000a_ՀՀ ՆԳՆ ոստիկանության պետ"/>
        <s v="Արմեն Պետրոսյան,_x000a_ՀՀ ՆԳՆ ոստիկանության ՔՈԳՎ բաժնի պետի առաջին տեղակալ, ոստիկանության  գնդապետ "/>
        <s v="Գարիկ Խուդոյան,_x000a_ՀՀ ՆԳՆ ՄՀ բաժնի պետ"/>
        <s v="Վարդան Վարդանյան,_x000a_ՀՀ ոստիկանության պետի տեղակալ"/>
        <s v="Ռաֆայել Պողոսյան,_x000a_ ՀՀ ՆԳՆ ոստիկանության փոխգնդապետ"/>
        <s v="Հայկ Մկրտչյան,_x000a_ՀՀ ՆԳՆ ոստիկանության փոխգնդապետ"/>
        <s v="Կարեն Մայիլյան,_x000a_ՀՀ ՆԳՆ ոստիկանության փոխգնդապետ"/>
        <s v="Կարեն Աբրահամյան,_x000a_ՀՀ ՆԳՆ ոստիկանության մայոր"/>
        <s v="Արամ Ղազարյան,_x000a_ՀՀ Լոռու մարզպետ "/>
        <s v="Լենա Նանուշյան,_x000a_ՀՀ առողջապահության նախարարի առաջին տեղակալ _x000a_" u="1"/>
        <s v=" Էդգար Շաթիրյան,_x000a_ՀՀ սահմանադրական դատարանի դատավոր                   " u="1"/>
        <s v="Ռաֆայել Գրիգորյան, _x000a_ՀՀ պետական եկամուտների կոմիտեի  տեղեկատվական տեխնոլոգիաների վարչության պետի տեղակալ" u="1"/>
        <m u="1"/>
        <s v="Արտյոմ Մեհրաբյան,_x000a_ՀՀ բարձր տեխնոլոգիական արդյունաբերության նախարարի խորհրդական" u="1"/>
        <s v="Մերի Զաքարյա,_x000a_Ռազմարդյունաբերության կոմիտեի զարգացման  վարչության գլխավոր մասնագետ" u="1"/>
        <s v="Ֆելիքս Մելքոնյան,_x000a_ՀՀ պետական եկամուտների կոմիտեի ընթացակարգերի վարչության Եվրասիական տնտեսական միության օրենսդրության և ընթացակարգերի վարչության պետ" u="1"/>
        <s v="Արմեն Գևորգյան,_x000a_ՀՀ ֆինանսների նախարարի խորհրդական" u="1"/>
        <s v="Զարուհի Մանուչարյան,_x000a_ ՀՀ աշխատանքի և սոցիալական հարցերի նախարարի մամաուլի  քարտուղար" u="1"/>
        <s v="Արտուր Մովսիսյան,_x000a_ ՀՀ ԿԳՄՍՆ բարձրագույն կրթության և գիտության կոմիտեի նախագահի տեղակալ" u="1"/>
        <s v="Վահագն Հարությունյան,_x000a_ՀՀ սննդամթերքի անվտանգության տեսչական մարմնի ղեկավարի տեղակալ   " u="1"/>
        <s v="Լուսինե Պետրոսյան,_x000a_ ՀՀ էկոնոմիկայի նախարարության միջազգային համագործակցության վարչության արտահանման խթանման բաժնի պետ" u="1"/>
        <s v="Կարեն Աղաբաբյան ,_x000a_ՀՀ շրջակա միջավայրի նախարարության խորհրդատու" u="1"/>
        <s v="Արա Նռանյան,_x000a_ ՀՀ հանրային ծառայությունները կարգավորող հանձնաժողովի անդամ" u="1"/>
        <s v="Արմեն Գասպարյան ՀՀ առողջապահության նախարարի տեղակալ " u="1"/>
        <s v="Աշոտ Մուրադյան,_x000a_ ՀՀ պետական եկամուտների կոմիտեի նախագահի տեղակալ " u="1"/>
        <s v="Արևիկ Մարգարյան,_x000a_ ՀՀ էկոնոմիկայի նախարարության ռազմավարական ոլորտների  վարչության պետ" u="1"/>
        <s v="Դավիթ Մարգարյան,_x000a_ՀՀ հեռուստատեսության և ռադիոյի հանձնաժողովի իրավաբանական և լիցենզավորման վարչության պետ " u="1"/>
        <s v="Սամվել Խանվելյան,_x000a_  ՀՀ ֆինանսների նախարարության պետական պարտքի կառավարման վարչության գործառնական բաժնի պետ" u="1"/>
        <s v="Լիլիթ Պետրոսյան,_x000a_ ՀՀ էկոնոմիկայի նախարարության մարքեթինգի և խթանման վարչության առանձին գործառույթներ համակարգող խորհրդական " u="1"/>
        <s v="Եղիշե Սողոմոնյան,_x000a_ՀՀ հաշվեքննիչ պալատի անդամ" u="1"/>
        <s v="Ստեփան Փայասլյան,_x000a_ ՀՀ ՏԿԵՆ քաղաքացիական ավիացիայի կոմիտեի նախագահի տեղակալ" u="1"/>
        <s v="Մերի Զաքարյան,_x000a_Ռազմարդյունաբերության կոմիտեի զարգացման  վարչության գլխավոր մասնագետ" u="1"/>
        <s v="Միլենա Կարապետյան,_x000a_ ՀՀ ՏԿԵՆ քաղաքացիական ավիացիայի կոմիտեի իրավաբանական վարչության պետ" u="1"/>
        <s v="Անահիտ Ավետիսյան,_x000a_ՀՀ վիճակագրական կոմիտեի արդյունաբերության և  էներգետիկայի վիճակագրության բաժնի պետ" u="1"/>
        <s v="Լիլի Հովհաննիսյան,_x000a_ ՀՀ ՏԿԵՆ քաղաքացիական ավիացիայի կոմիտեի օդային փոխադրումների կարգավորման վարչության ավագ մասնագետ " u="1"/>
        <s v="Աստղիկ Մարաբյան,_x000a_ՀՀ կրթության,գիտության, մշակույթի և սպորտի նախարարության մշակութային ժառանգության և ժողովրդական արհեստների վարչության պետ" u="1"/>
        <s v="Արմեն Եգանյան,_x000a_ՀՀ էկոնոմիկայի նախարարության արդյունաբերության քաղաքականության  վարչության պետ" u="1"/>
        <s v="Արթուր Սեդրակյան ,_x000a_ՀՀ կրթության, գիտության, մշակույթի և սպորտի նախարարության սպորտի քաղաքականության  վարչության սպորտի քաղաքականության  բարձրագույն նվաճումների բաժնի պետ " u="1"/>
        <s v="Ալֆրեդ Քոչարյան,_x000a_ ՀՀ կրթության, գիտության, մշակույթի և սպորտի նախարարի տեղակալ " u="1"/>
        <s v="Ալինա Ալեքսանյան,ՀՀ գլխավոր դատախազության կայազորի զինվորական դատախազությունների գործունեության նկատմամբ վերահսկողության բաժնի պետ   " u="1"/>
        <s v="Գեղամ Հովեյան,_x000a_ՀՀ հաշվեքննիչ պալատի անդամ" u="1"/>
        <s v="Ռուզաննա Կուսիկյան,_x000a_ ՀՀ պետական եկամուտների կոմիտեի  տեղեկատվական տեխնոլոգիաների վարչության պետի տեղակալ" u="1"/>
        <s v="Էդուարդ Սուքիասյան,_x000a_ ՀՀ հաշվեքննիչ պալատի մեթոդաբանության և միջազգային կապերի վարչության գլխավոր մասնագետ" u="1"/>
        <s v="Հովհաննես Գևորգյան,_x000a_ ՀՀ էկոնոմիկայի նախարարության միջազգային համագործակցության վարչության առանձին գործառույթներ համակարգող" u="1"/>
        <s v="Միլանա Սարգսյան,_x000a_ՀՀ էկոնոմիկայի նախարարության որակի ենթակառուցվածքի զարգացման վարչության տեխնիկական կանոնակարգի բաժնի գլխավոր մասնագետ" u="1"/>
        <s v="Ատոմ Ջանջուղազյան,_x000a_ ՀՀ հաշվեքննիչ պալատի նախագահ" u="1"/>
        <s v="Արշալույս Հովհաննիսյան,_x000a_ՀՀ ֆինանսների նախարարության մակրոտնտեսական քաղաքականության վարչության արտաքին հատվածի կանխատեսումների և վերլուծությունների բաժնի պետ " u="1"/>
        <s v="Հովհաննես Ավետիսյան, _x000a_ՀՀ Լոռու մարզպետի տեղակալ" u="1"/>
        <s v="Դավիթ Մուրադյան ՀՀ հանրային ծառայությունները կարգավորող հանձնաժողովի սակագնային քաղաքականության վարչության զարգացման  բաժնի պետ" u="1"/>
        <s v="Լուսինե Ամիրխանյան,  ՀՀ տարածքային կառավարման և ենթակառուցվածքների նախարարության օդային քաղաքականության և թռիչքի թույլտվությունների օդային տրանսպորտի քաղաքականության գլխավոր մասնագետ " u="1"/>
        <s v="Գրիգոր Մինասյան,_x000a_ ՀՀ արդարադատության նախարար" u="1"/>
        <s v="Արփինե Գրիգորյան,_x000a_ ՀՀ պետական եկամուտների կոմիտեի միջազգային համագործակցության բաժնի պետ" u="1"/>
        <s v="Լևոն Բալյան,_x000a_ ՀՀ արդարադատության նախարարի տեղակալ " u="1"/>
        <s v="Էդուարդ Վերմիշյան, Լոռու կայազորի զինվորական դատախազության ավագ դատախազ " u="1"/>
        <s v="Գայանե Զարգարյան,_x000a_ ՀՀ ֆինանսների նախարարության բյուջեների կատարման հաշվետվությունների վարչության պետ" u="1"/>
        <s v="Վահան Չարխիֆալակյան,_x000a_ ՀՀ պետական եկամուտների կոմիտեի հետաքննության և օպերատիվ  հետախուզության վարչության պետ" u="1"/>
        <s v="Սվետլանա Սահակյան,_x000a_ՀՀ կրթության, գիտության, մշակույթի և սպորտի նախարարության ժամանակակից արվեստի վարչության պետ" u="1"/>
        <s v="Արտյոմ Գիշյան,_x000a_ ՀՀ պետական եկամուտների կոմիտեի մաքսանենգության դեմ պայքարի վարչության շնագիտական բաժնի ավագ տեսուչ" u="1"/>
        <s v="Նելլի Մարտիրոսյան,_x000a_ ՀՀ հաշվեքննիչ պալատի մեթոդաբանության, վերլուծության և միջազգային կապերի վարչության գլխավոր մասնագետ" u="1"/>
        <s v="Մարինե Հովհաննիսյան,_x000a_ՀՀ տարածքային կառավարման և ենթակառուցվածքների նախարարության էներգետիկ  ենթակառուցվածքների բաժնի պետ " u="1"/>
        <s v="Ալլա Թումանյան, _x000a_ՀՀ հեռուստատեսության և ռադիոյի հանձնաժողովի միջազգային կապերի, հասարակայնության հետ կապերի և զարգացման ծրագրերի բաժնի ավագ մասնագետ" u="1"/>
        <s v="Քրիստինե Մելքոնյան,_x000a_ՀՀ սահմանադրական դատարանի մամուլի քարտուղար                 " u="1"/>
        <s v="Արա Թորոսյան,_x000a_ ՀՀ ֆինանսների նախարարության ֆինանսաբյուջետային վերահսկողության 1-ին բաժնի գլխավոր վերահսկող" u="1"/>
        <s v="Խորեն Գրիգորյան,_x000a_ ՀՀ պետական եկամուտների կոմիտեի մաքսանենգության դեմ պայքարի վարչության շնագիտական բաժնի ավագ տեսուչ" u="1"/>
        <s v="Երվանդ Խունդկարյան,_x000a_ՀՀ սահմանադրական դատարանի դատավոր                   " u="1"/>
        <s v="Սարգիս Խաչատրյան,_x000a_ ՀՀ բարձր տեխնոլոգիական արդյունաբերության նախարարի խորհրդական" u="1"/>
        <s v="Դանիել Դանիելյան,_x000a_ ՀՀ կրթության, գիտության, մշակույթի և սպորտի նախարարի տեղակալ " u="1"/>
        <s v="Սոնյան Բուդաղյան, _x000a_ՀՀ Արմավիրի մարզպետի աշխատակազմի կրթության մշակույթի և սպորտի վարչության պետ " u="1"/>
        <s v="Արմեն Հունան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 u="1"/>
        <s v="Արմեն Հայրապետյան,_x000a_ ՀՀ սննդամթերքի անվտանգության տեսչական մարմնի ղեկավար  " u="1"/>
        <s v="Անդրանիկ Տերտերյան,_x000a_ՀՀ կենտրոնական ընտրական հանձնաժողովի նախագահի խորհրդական " u="1"/>
        <s v="Լուսինե Նահապետյան,_x000a_ՀՀ էկոնոմիկայի նախարարության ներդրումային ծրագրերի վարչության պետ" u="1"/>
        <s v="Արշակ Քերոբյան,_x000a_ ՀՀ բարձր տեխնոլոգիական արդյունաբերության նախարարության թվայնացման վարչության պետ" u="1"/>
        <s v="Էդվարդ Հովհաննիսյան, _x000a_ ՀՀ Արմավիրի մարզպետ" u="1"/>
        <s v="Վահե Ազարյան,_x000a_ ՀՀ հաշվեքննիչ պալատի մեթոդաբանության և միջազգային կապերի վարչության գլխավոր մասնագետ" u="1"/>
        <s v="Արևիկ Սողբաթյան,_x000a_  ՀՀ էկոնոմիկայի նախարարության զբոսաշրջության կոմիտեի միջազգային համագործակցության վարչության գլխավոր մասնագետ" u="1"/>
        <s v="Կարեն Հովհաննիսյան ՀՀ հանրային հեռարձակողի խորհրդի իրավաբան " u="1"/>
        <s v="Սերգեյ Շահնազարյան, _x000a_ՀՀ ֆինանսների նախարարության գնումների քաղաքականության վարչության պետ " u="1"/>
        <s v="Վիգեն Հարությունյան, ՀՀ գլխավոր դատախազության կայազորի զինվորական դատախազությունների գործունեության նկատմամբ վերահսկողության բաժնի պետ " u="1"/>
        <s v="Տաթևիկ Սուքիասյան,_x000a_ 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" u="1"/>
        <s v="Մհեր Մարտիրոսյան,_x000a_ ՀՀ պետական եկամուտների կոմիտեի  մաքսային հսկողության վարչության պետի տեղակալ" u="1"/>
        <s v="Տիգրան Սիմոնյան , _x000a_ՀՀ սահմանադրական դատարանի աշխատակազմի թարգմանչական -հրատարակչական բաժնի առաջատար մասնագետ" u="1"/>
        <s v="Արտակ Ղազարյան,_x000a_ՀՀ սահմանադրական դատարանի նախագահի օգնական                     " u="1"/>
        <s v="Օհաննա Գարգալոյան ՀՀ պետական եկամուտների կոմիտեի միջազգային համագործակցության բաժնի  պետ" u="1"/>
        <s v="Անահիտ Սանթրոսյան, _x000a_ՀՀ մրցակցության պաշտպանության հանձնաժողովի իրավաբանական վարչության պետ " u="1"/>
        <s v="Անդրանիկ Աբրահամյան,_x000a_Ռազմարդյունաբերության կոմիտեի արտադրության, նորոգման և օգտահանման կազմակերպման վարչության գլխավոր մասնագետ_x000a_" u="1"/>
        <s v="Գագիկ Բարսեղյան, _x000a_ՀՀ հաշվեքննիչ պալատի անդամ" u="1"/>
        <s v="Վահե Գրիգորյան, _x000a_ՀՀ միջուկային անվտանգության կարգավորման կոմիտեի" u="1"/>
        <s v="Արաիկ Թունյան,_x000a_ՀՀ սահմանադրական դատարանի դատավոր" u="1"/>
        <s v="Արթուր Մարտիրոսյան,_x000a_ՀՀ կրթության, գիտության, մշակույթի և սպորտի նախարարի տեղակալ " u="1"/>
        <s v="Լևոն Հովհաննիսյան,_x000a_ ՀՀ միջուկային անվտանգության կարգավորման կոմիտեի միջուկային անվտանգության պետ" u="1"/>
        <s v="Իզաբելլա Գևորգյան ՀՀ բարձր տեխնոլոգիական արդյունաբերության նախարարության առևտրի խթանման բաժնի գլխավոր մասնագետ " u="1"/>
        <s v="Լառա Պետրոսյան,_x000a_ ՀՀ արդարադատության նախարարության հակակոռուպցիոն քաղաքականության մշակման և մոնիթորինգի վարչության պետ" u="1"/>
        <s v="Արմեն Ղազարյան,_x000a_ՀՀ ՏԿԵՆ միգրացիոն ծառայության  պետ" u="1"/>
        <s v="Արմեն Սիմոնյան,_x000a_ՀՀ տարածքային կառավարման և ենթակառուցվածքների նախարարության նախարարի տեղակալ" u="1"/>
        <s v="Անդրանիկ Գևորգյան,_x000a_ՀՀ պետական եկամուտների կոմիտեի մաքսանենգության դեմ պայքարի վարչության պետի տեղակալ  " u="1"/>
        <s v="Արթուր Մամիկոնյան,_x000a_ՀՀ սննդամթերքի անվտանգության սահմանային անվտանգության սահմանային պետական վերահսկողության համակարգման բաժնի պետ " u="1"/>
        <s v="Արմենակ Արմենակյան,_x000a_Ռազմարդյունաբերության կոմիտեի ԳՀՓԿԱ վարչության գլխավոր մասնագետ" u="1"/>
        <s v="Սեդա Շահինյան ,_x000a_ՀՀ հանրային ծառայությունները կարգավորող հանձնաժողովի անդամ" u="1"/>
        <s v="Էդգար Արսենյան,_x000a_ ՀՀ գլխավոր դատախազության ՀՀ հակակոռուպցիոն կոմիտեում մինչդատական վարույթի օրինականության նկատմամբ հսկողության վարչության պետ " u="1"/>
        <s v="Ավագ Ավանեսյան,_x000a_ ՀՀ ֆինանսների նախարարի տեղակալ" u="1"/>
        <s v="Գոհար Մկրտչյան,_x000a_ՀՀ գլխավոր հարկադիր կատարումն ապահովող իրավաբանական բաժնի պետ" u="1"/>
        <s v="Արթուր Ղավալյան,_x000a_ ՀՀ շրջակա միջավայրի նախարարության ռազմավարական քաղաքականության վարչության պետի տեղակալ" u="1"/>
        <s v="Անահիտ Աբրահամյան,_x000a_ՀՀ արդարադատության նախարարության միջազգային իրավական համագործակցության վարչության պետ " u="1"/>
        <s v="Սեդա Մովսիսյան ,_x000a_ՀՀ վիճակագրական կոմիտեի մակրոտնտեսական ցուցանիշների և ազգային հաշիվների բաժնի ավագ մասնագետ" u="1"/>
        <s v="Արմեն Գասպարյան,_x000a_ ՀՀ առողջապահության նախարարի տեղակալ " u="1"/>
        <s v="Իրինա Դավթյան,_x000a_ՀՀ ՏԿԵՆ միգրացիոն ծառայության պետի տեղակալ  " u="1"/>
        <s v="Աննա Ղանդիլյան,_x000a_ՀՀ ՏԿԵՆ քաղաքացիական ավիացիայի կոմիտեի օդանավակայանների սերտիֆիկացման և օդային երթևեկության կազմակերպման վարչության ավագ մասնագետ" u="1"/>
        <s v="Կարեն Թամազյան,_x000a_ ՀՀ պետական եկամուտների կոմիտեի նախագահի տեղակալ" u="1"/>
        <s v="Գարեգին Բաղրամյան,_x000a_ ՀՀ հանրային ծառայությունները կարգավորող հանձնաժողովի նախագահ" u="1"/>
        <s v="Լիլիթ Սարգսյան,_x000a_  ՀՀ ֆինանսների նախարարության գործառնական վարչության առանձին գործառույթներ համակարգող " u="1"/>
        <s v="Փայլակ Մելիքյան ,_x000a_ՀՀ պետական եկամուտների կոմիտեի մաքսանենգության դեմ պայքարի վարչության օպերատիվ հետախուզության բաժնի պետի տեղակալ" u="1"/>
        <s v="Արմինե Հայրապետյան, _x000a_ՀՀ ՆԳՆ ճգնաժամային կառավարման պետական ակադեմիայի ռեկտորի պարտականությունները կատարող" u="1"/>
        <s v="Նաիրա Բաբոյան,_x000a_ ՀՀ վիճակագրական կոմիտեի մակրոտնտեսական ցուցանիշների և ազգային հաշիվների բաժնի ավագ մասնագետ" u="1"/>
        <s v="Էլեն Դավթյան,_x000a_իլենա Կարապետյան,_x000a_ ՀՀ ՏԿԵՆ քաղաքացիական ավիացիայի կոմիտեի իրավաբանական վարչության պետ" u="1"/>
        <s v="Լուսինե Ալեքսանյան,_x000a_ՀՀ հանրային ծառայությունները կարգավորող հանձնաժողովի ֆինանսատեխնիկական և դիմումների քննարկման վարչության գլխավոր մասնագետ" u="1"/>
        <s v="Մարիաննա Մինասյան,_x000a_ ՀՀ կրթության, գիտության, մշակույթի և սպորտի նախարարության երիտասարդական քաղաքականության, լրացուցիչ և շարունակական կրթության վարչության ավագ մասնագետ" u="1"/>
        <s v="Քրիստինե Գաբուզյան,_x000a_ՀՀ գլխավոր դատախազի խորհրդական" u="1"/>
        <s v="Արտակ Մամուլյան, Ռազմարդյունաբերության կոմիտեի արտադրության, նորոգման և օգտահանման վարչության պետ" u="1"/>
        <s v="Նարե Հարոսյան,_x000a_ՀՀ էկոնոմիկայի նախարարության միջազգային համագործակցության վարչության առանձին գործառույթներ համակարգող" u="1"/>
        <s v="Կարեն Ալավերդյան,_x000a_ ՀՀ ֆինանսների նախարարության հաշվապահական հաշվառման և աուդիտորական գործունեության կարգավորման հաշվետվությունների մշտադիտարկման վարչության պետ" u="1"/>
        <s v="Միլանա Սարգսյան,_x000a_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պետ" u="1"/>
        <s v="Գագիկ Գևորգյան,_x000a_ՀՀ վիճակագրական կոմիտեի նախագահ_x000a_" u="1"/>
        <s v="Գեղամ Գաբրիելյան,_x000a_ ՀՀ ՏԿԵՆ քաղաքացիական ավիացիոն մասնագետների սերտիֆիկացման բաժնի պետ" u="1"/>
        <s v="Զաքար Հարությունյան,_x000a_ՀՀ ՏԿԵՆ քաղաքացիական ավիացիայի կոմիտեի ավիացիոն անվտանգության պետի տեղակալ" u="1"/>
        <s v="Ռուզաննա Գրիգորյան ,_x000a_ՀՀ շրջակա միջավայրի նախարարության միջազգային համագործակցության վարչության պետ" u="1"/>
        <s v="Վարդան Ավետիսյան,_x000a_ՀՀ ՏԿԵՆ քաղաքացիական ավիացիայի կոմիտեի ավիացիոն անվտանգության վարչության ավագ մասնագետ" u="1"/>
        <s v="Արշակ Ղորղանյան,_x000a_ՀՀ Արմավիրի մարզպետի աշխատակազմի տարածքային կառավարման և տեղական ինքնակառավարման հարցերի վարչության գլխավոր մասնագետ" u="1"/>
        <s v="Արա Մկրտչյան,_x000a_ՀՀ արդարադատության նախարարի տեղակալ  " u="1"/>
        <s v="Հասմիկ Ստեփանյան,_x000a_ ՀՀ ֆինանսների նախարարության պետական պարտքի կառավարման վարչության գործառնական բաժնի գլխավոր մասնագետ" u="1"/>
        <s v="Ռուբեն Էլամիրյան,_x000a_ ՀՀ աշխատանքի և սոցիալական հարցերի նախարարության արտաքին կապերի վարչության պետ" u="1"/>
        <s v="Հայկ Մանուչարյան,_x000a_ՀՀ պետական եկամուտների կոմիտեի արևմտյան մաքսատուն վարչության ուղևորների մաքսային հսկողության բաժնի 1-ին բաժանմունքի պետ" u="1"/>
        <s v="Սերգեյ Լազիկ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 u="1"/>
        <s v="Կարինե Սմբատյան,_x000a_ ՀՀ կրթության, գիտության, մշակույթի և սպորտի նախարարության արտաքին կապերի և սփյուռքի վարչության պետ" u="1"/>
        <s v="Սարգիս Մարապանյան,_x000a_ ՀՀ պետական եկամուտների կոմիտեի մաքսանենգության դեմ պայքարի վարչության շնագիտական բաժնի ավագ տեսուչ" u="1"/>
        <s v="Տիգրան Նասոյան ,_x000a_ՀՀ կրթության, գիտության, մշակույթի և սպորտի նախարարության արտաքին կապերի և սփյուռքի վարչության մշակութային համագործակցության բաժնի ավագ մասնագետ " u="1"/>
        <s v="Ռոնա Ահարոնյան,_x000a_ ՀՀ ֆինանսների նախարարի մամուլի քարտուղար" u="1"/>
        <s v="Պարգև Հակոբյան ,_x000a_ՀՀ պետական եկամուտների կոմիտեի Երևան մաքսային սպասարկման կենտրեն-մաքսատուն բաժնի գլխավոր մաքսային տեսուչ" u="1"/>
        <s v="Արթուր Նիկոյան,_x000a_ՀՀ սննդամթերքի անվտանգության բուսասանիտարիայի վարչության պետ" u="1"/>
        <s v="Նաիրա Մանդալյան,_x000a_ ՀՀ վիճակագրական կոմիտեի բնապահպանության վիճակագրության բաժնի ավագ մասնագետ" u="1"/>
        <s v="Հակոբ Վարդանյան,_x000a_ՀՀ տարածքային կառավարման և ենթակառուցվածքների նախարարության նախարարի տեղակալ" u="1"/>
        <s v="Անի Սարգսյան,_x000a_ՀՀ ֆինանսների նախարարության ֆինանսաբյուջետային վերահսկողության 1-ին բաժնի գլխավոր վերահսկող" u="1"/>
        <s v="Նաիրա Կիլիչյան,_x000a_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" u="1"/>
        <s v="Հերմինե Հարությունյան, _x000a_ՀՀ կենտրոնական ընտրական հանձնաժողովի արտաքին կապերի վարչության պետ" u="1"/>
        <s v="Մհեր Մկրտչյան,_x000a_ՀՀ գլխավոր դատախազության կազմակերպման վերահսկողական և իրավական ապահովման վարչության պետի տեղակալ " u="1"/>
        <s v="Գառնիկ Մոմջյան, _x000a_ՀՀ կրթության,գիտության, մշակույթի և սպորտի նախարարության մշակութային ժառանգության և ժողովրդական արհեստների վարչության բաժնի պետ" u="1"/>
        <s v="Հակոբ Մանուկյան,_x000a_ՀՀ մրցակցության պաշտպանության հանձնաժողովի շուկաների վերլուծության վարչության ոլորտային ուսոմնասիրությունների  իրականացման բաժնի ավագ մասնագետ" u="1"/>
        <s v="Կարեն Առուստամյան,_x000a_ ՀՀ հաշվեքննիչ պալատի անդամ" u="1"/>
        <s v="Սուսաննա Հակոբյան,_x000a_ ՀՀ էկոնոմիկայի նախարարության զբոսաշրջության կոմիտեի նախագահի առաջին տեղակալ" u="1"/>
        <s v="Նելլի Բաղդասարյան,_x000a_ՀՀ վիճակագրական կոմիտեի խորհրդի անդամ" u="1"/>
        <s v="Անդրանիկ Սարգսյան,_x000a_  ՀՀ բարձր տեխնոլոգիական արդյունաբերության նախարարության գիտատեխնիկական վարչության պետի տեղակալ" u="1"/>
        <s v="Ստելլա Մկրտչյան,_x000a_ՀՀ ֆինանսների նախարարության պետական պարտքի կառավարման վարչության գործառնական բաժնի գլխավոր մասնագետ" u="1"/>
        <s v="Սոսե Ստեփանյան,_x000a_ ՀՀ պետական եկամուտների կոմիտեի մաքսային հսկողության վարչության խորհրդական " u="1"/>
        <s v="Զորայր Կարապետյան,_x000a_ ՀՀ հաշվեքննիչ պալատի մեթոդաբանության, վերլուծության և միջազգային կապերի վարչության պետ" u="1"/>
        <s v="Վահե Գրիգորյան, _x000a_ՀՀ սահմանադրական դատարանի դատավոր" u="1"/>
        <s v="Գայանե Մաթևոսյան,_x000a_ ՀՀ հաշվեքննիչ պալատի մեթոդաբանության, վերլուծության և միջազգային կապերի վարչության գլխավոր մասնագետ" u="1"/>
        <s v="Սևակ Բաբայան,_x000a_ ՀՀ հանրային ծառայությունները կարգավորող հանձնաժողովի ֆինանսատեխնիկական և դիմումների քննարկման վարչության բաժնի պետ" u="1"/>
        <s v="Էդուարդ Պետրոսյան,_x000a_ՀՀ աշխատանքի և սոցիալական հարցերի նախարարության միասնական   սոցիալական ծառայության պետ" u="1"/>
        <s v="Վարդան Բալայան,_x000a_ ՀՀ պետական եկամուտների կոմիտեի մաքսանենգության դեմ պայքարի վարչության օպերատիվ հետախուզության բաժնի պետի տեղակալ" u="1"/>
        <s v="Արամ Սողոմոնյան,_x000a_ՀՀ պետական եկամուտների կոմիտեի մաքսային վիճակագրության և եկամուտների հաշվառման վարչության վերլուծությունների և ռիսկերի հսկողության բաժնի պետ" u="1"/>
        <s v="Դիանա Մուրադյան,_x000a_ ՀՀ հաշվեքննիչ պալատի մեթոդաբանության, վերլուծության և միջազգային կապերի վարչության փորձագետ" u="1"/>
        <s v="Աիդա Մարտիրոսյան,_x000a_ ՀՀ վիճակագրական կոմիտեի տեղեկատվական ռեսուրսների  կառավարան և տեխնոլոգիաների վարչության պետ" u="1"/>
        <s v="Գառնիկ Մոմջյան, ՀՀ կրթության,գիտության, մշակույթի և սպորտի նախարարության մշակութային ժառանգության և ժողովրդական արհեստների վարչության բաժնի պետ" u="1"/>
        <s v="Կարեն Խաչատրյան,_x000a_ ՀՀ ՏԿԵՆ քաղաքացիական ավիացիոն մասնագետների սերտիֆիկացման բաժնի պետ" u="1"/>
        <s v="Արմեն Եղիազարյան,_x000a_ ՀՀ բարձր տեխնոլոգիական արդյունաբերության նախարարության ֆինանսատնեսագիտական  վարչության պետ" u="1"/>
        <s v="Գրիշա Միքայելյան,_x000a_ ՀՀ պետական եկամուտների կոմիտեի մաքսանենգության դեմ պայքարի վարչության շնագիտական բաժնի ավագ տեսուչ" u="1"/>
        <s v="Հասմիկ Սաֆարյան,_x000a_ ՀՀ առողջապահության նախարարության միջազգային հարաբերությունների վարչության օտարերկրյա ներդրումների ներգրավման բաժնի պետ" u="1"/>
        <s v="Տիգրան Հակոբյան,_x000a_ՀՀ հեռուստատեսության և ռադիոյի հանձնաժողովի նախագահ  " u="1"/>
        <s v="Արմեն Սիմոնյան,_x000a_Ռազմարդյունաբերության կոմիտեի որակի վերահսկողության վարչության պետ_x000a_" u="1"/>
        <s v="Արմեն Փանոսյան,  ՀՀ գլխավոր դատախազության բնակչության դեմ ուղղված հանցագործությունների գործերով վարչության պետ " u="1"/>
        <s v="Արևիկ Նավոյան,_x000a_ՀՀ կենտրոնական ընտրական հանձնաժողովի նախագահի խորհրդական " u="1"/>
        <s v="Արամ Բաբայան,_x000a_ ՀՀ բարձր տեխնոլոգիական արդյունաբերության նախարարության կապի և փոստի վարչության պետ" u="1"/>
        <s v="Մարուսյան Միրզոյան, _x000a_ՀՀ մրցակցության պաշտպանության հանձնաժողովի մրցակցության գնահատման և վերահսկողության վարչության համակենտրոնացումների պետական օժանդակության և պետական գնումների բաժնի գլխավոր մասնագետ" u="1"/>
        <s v="Անդրանիկ Մարգարյան,_x000a_ ՀՀ ֆինանսների նախարարության մակրոտնտեսական քաղաքականության վարչության հարկաբյուջետային և դրամավարկային քաղաքականությունների կոորդինացման բաժնի ավագ մասնագետ " u="1"/>
        <s v="Ռոբերտ Խաչատրյան,_x000a_ ՀՀ բարձր տեխնոլոգիական արդյունաբերության նախար" u="1"/>
        <s v="Հովհաննես Հարությունյան,_x000a_ՀՀ տարածքային կառավարման և ենթակառուցվածքների նախարարության նախարարի տեղակալ " u="1"/>
        <s v="Սոնա Հովհաննիսյան,_x000a_ ՀՀ էկոնոմիկայի նախարարության զբոսաշրջության կոմիտեի միջազգային համագործակցության վարչության պետ " u="1"/>
        <s v="Նունե Պապիկյան,_x000a_ՀՀ տարածքային կառավարման և ենթակառուցվածքների նախարարության արտաքին կապերի վարչության միջտարածաշրջանային համագործակցության և արարողակարգի բաժնի պետ, առանձին գործառույթներ համակարգող" u="1"/>
        <s v="Հայկուշ Տիտիզյան,_x000a_ ՀՀ վիճակագրական կոմիտեի ֆինանսների վիճակագրության բաժնի պետ" u="1"/>
        <s v="Հարություն Մարտիկյան,_x000a_ ՀՀ ՏԿԵՆ քաղաքացիական ավիացիայի կոմիտեի նախագահի օգնական" u="1"/>
        <s v="Արտեմ Կարապետյան,_x000a_ՀՀ պետական եկամուտների կոմիտեի մաքսային հսկողության վարչության պետ" u="1"/>
        <s v="Արսեն Մնացականյան,_x000a_ՀՀ գլխավոր հարկադիր կատարող" u="1"/>
        <s v="Տիգրան Գարիբյան,_x000a_ ՀՀ պետական եկամուտների կոմիտեի  մաքսային հսկողության վարչության պետի տեղակալ" u="1"/>
        <s v="Անի Պետրոսյան,_x000a_ ՀՀ մրցակցության պաշտպանության հանձնաժողովի համակենտրոնացումների, պետական օժանդակության  հասարակայնության գնահատման և շուկաների վերլուծության  բաժնի գլխավոր մասնագետ" u="1"/>
        <s v="Վահագն Հովակիմյան,_x000a_ՀՀ կենտրոնական ընտրական հանձնաժողովի նախագահ" u="1"/>
        <s v="Զարուհի Ստեփանյան,_x000a_ՀՀ հանրային ծառայությունները կարգավորող հանձնաժողովի միջազգային համագործակցության բաժնի պետ" u="1"/>
        <s v="Արևիկ Խաչատրյան,_x000a_ ՀՀ ՏԿԵՆ քաղաքացիական ավիացիայի կոմիտեի թռիչքային գործունեության վարչության գլխավոր մասնագետ մասնագետ" u="1"/>
        <s v="Արմենուհի Պողոսյան,_x000a_ ՀՀ կրթության, գիտության, մշակույթի և սպորտի նախարարության նախնական արհեստագործական և միջին մասնագիտական կրթության վարչության պետ " u="1"/>
        <s v="Տաթևիկ  Մկրտչյան,_x000a_ՀՀ Արմավիրի մարզպետի աշխատակազմի անձնակազմի կառավարման, փաստաթղթաշրջանառության և հասարակայնության հետ կապերի վարչության գլխավոր մասնագետ " u="1"/>
        <s v="Անահիտ Ավանեսյան,_x000a_ ՀՀ առողջապահության նախարար" u="1"/>
        <s v="Տիգրան Մարկոսյան,_x000a_ ՀՀ մրցակցության պաշտպանության հանձնաժողովի անդամ" u="1"/>
        <s v="Հայկանուշ Չոբանյան,_x000a_ՀՀ ՏԿԵՆ միգրացիոն ծառայության վերադարձի և ինտեգրման բաժնի պետ" u="1"/>
        <s v="Քրիստինե Ղալեչյան,_x000a_ՀՀ տարածքային կառավարման և ենթակառուցվածքների նախարարության նախարարի տեղակալ" u="1"/>
        <s v="Անատոլի Դավթյան, _x000a_ՀՀ ՏԿԵՆ քաղաքացիական ավիացիայի կոմիտեի թռիչքային գործունեության վարչության գլխավոր մասնագետ-տեսուչ" u="1"/>
        <s v="Տիգրան Մելքոնյան,_x000a_ՀՀ տարածքային կառավարման և ենթակառուցվածքների նախարարության էներգետիկ  ենթակառուցվածքների վարչության պետ " u="1"/>
        <s v="Տաթևիկ Աշչյան,_x000a_ 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ավագ մասնագետ " u="1"/>
        <s v="Կարեն Բաթոյան, Ռազմարդյունաբերության կոմիտեի նախագահ օգնական" u="1"/>
        <s v=" Սեդա Սաֆարյան,_x000a_ՀՀ սահմանադրական դատարանի դատավոր                   " u="1"/>
        <s v="Գարիկ Պետրոսյան,_x000a_ ՀՀ ֆինանսների նախարարության մակրոտնտեսական քաղաքականության վարչության պետ" u="1"/>
        <s v="Վլադիմիր Արեստակեսյան,_x000a_ ՀՀ տարածքային կառավարման և ենթակառուցվածքների նախարարության արտաքին կապերի վարչության խորհրդական՝ առանձին գործառույթներ համակարգող " u="1"/>
        <s v="Նարինե Կարո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 u="1"/>
        <s v="Կարեն Սարգսյան,_x000a_ ՀՀ Էկոնոմիկայի նախարարության գլխավոր քարտուղար" u="1"/>
        <s v="Դավիթ Սահակյան,_x000a_ՀՀ բարձր տեխնոլոգիական արդյունաբերության նախարարի տեղակալ" u="1"/>
        <s v="Էդգար Ավետյան,_x000a_ ՀՀ մրցակցության պաշտպանության հանձնաժողովի նախագահի խորհրդական " u="1"/>
        <s v="Գևորգ Մանթաշյան,_x000a_ՀՀ բարձր տեխնոլոգիական արդյունաբերության նախարարի առաջին տեղակալ" u="1"/>
        <s v="Աննա Վարդանյան,_x000a_ՀՀ վիճակագրական կոմիտեի մակրոտնտեսական ցուցանիշների և ազգային հաշիվների բաժնի ավագ մասնագետ" u="1"/>
        <s v="Շարլ Խամիս Մալաս,_x000a_ՀՀ Էկոնոմիկայի նախարարության արդյունաբերության քաղաքականության վարչության առանձին  գործառույթներ համակարգող " u="1"/>
        <s v="Լուսինե Ղազարյան,_x000a_ՀՀ մրցակցության պաշտպանության հանձնաժողովի մրցակցության գնահատման և վերահսկողության վարչության գերիշխող դիրքի և հակամրցակցային համաձայնությունների բաժնի պետ " u="1"/>
        <s v="Անի Հայրապետյան,_x000a_ ՀՀ մրցակցության պաշտպանության հանձնաժողովի միջազգային համագործակցության և քաղաքականության  մշակման վարչության միջազգային համագործակցության և հասարակայնության հետ կապերի բաժնի գլխավոր մասնագետ" u="1"/>
        <s v="Լիլիթ Սարոյան,_x000a_ՀՀ տարածքային կառավարման և ենթակառուցվածքների նախարարության արտաքին կապերի վարչության պետ" u="1"/>
        <s v="Նաիրրա Վարդանյան ,_x000a_ՀՀ էկոնոմիկայի նախարարության որակի ենթակառուցվածքի զարգացման վարչության տեխնիկական կանոնակարգի բաժնի գլխավոր մասնագետ" u="1"/>
        <s v="Զարա Ասլանյան,_x000a_ՀՀ կրթության, գիտության, մշակույթի և սպորտի նախարարության երիտասարդական քաղաքականության, լրացուցիչ և շարունակական կրթության վարչության պետ " u="1"/>
        <s v="Տիգրան Հովսեփյան, _x000a_ՀՀ Լոռու մարզպետի խորհրդական" u="1"/>
        <s v="Ժենյա Տեր-Վարդանյան,_x000a_ՀՀ ՏԿԵՆ քաղաքացիական ավիացիայի կոմիտեի թռիչքային անվտանգության ապահովման և որակի կառավարման բաժնի գլխավոր մասնագետ" u="1"/>
        <s v="Արևիկ Ավոյան,_x000a_ՀՀ կադաստրի կոմիտեի նախագահի տեղակալ" u="1"/>
        <s v="Սիսիան Պօղոսեան,_x000a_ ՀՀ էկոնոմիկայի նախարարության զբոսաշրջության կոմիտեի նախագահ" u="1"/>
        <s v="Սեդա Ղուկասյան, _x000a_ՀՀ կենտրոնական ընտրական հանձնաժողովի նախագահի մամուլի քարտուղար" u="1"/>
        <s v="Արտակ Մարկոսյան,_x000a_ ՀՀ էկոնոմիկայի նախարարության միջազգային_x000a_համագործակցության վարչության առանձին գործառույթներ համակարգող խորհրդական" u="1"/>
        <s v="Գառնիկ Խաչատրյան, _x000a_ՀՀ Արմավիրի մարզպետի աշխատակազմի տարածքային կառավարման և տեղական ինքնակառավարման հարցերի վարչության գլխավոր մասնագետ" u="1"/>
        <s v="Լուսինե Ավետիսյան,_x000a_ ՀՀ շրջակա միջավայրի նախարարության մռազմավարական քաղաքականության  վարչության պետ" u="1"/>
      </sharedItems>
    </cacheField>
    <cacheField name="Հրավիրող կողմի միջոցների հաշվին" numFmtId="0">
      <sharedItems containsBlank="1" count="3">
        <s v="-"/>
        <s v="V"/>
        <m u="1"/>
      </sharedItems>
    </cacheField>
    <cacheField name="ՀՀ պետական բյուջեի միջոցների հաշվին" numFmtId="0">
      <sharedItems containsBlank="1" count="3">
        <s v="V"/>
        <s v="-"/>
        <m u="1"/>
      </sharedItems>
    </cacheField>
    <cacheField name="Գործուղման  սկիզբը" numFmtId="169">
      <sharedItems containsSemiMixedTypes="0" containsNonDate="0" containsDate="1" containsString="0" minDate="2023-10-17T00:00:00" maxDate="2024-06-13T00:00:00"/>
    </cacheField>
    <cacheField name="Գործուղման  ավարտը" numFmtId="169">
      <sharedItems containsSemiMixedTypes="0" containsNonDate="0" containsDate="1" containsString="0" minDate="2023-10-20T00:00:00" maxDate="2024-06-17T00:00:00"/>
    </cacheField>
    <cacheField name="Գործուղման վայրը" numFmtId="0">
      <sharedItems containsBlank="1" count="106">
        <s v="Ամերիկայի Միացյալ Նահանգներ (Վաշինգտոն)"/>
        <s v="Ռուսաստանի Դաշնություն (Մոսկվա) "/>
        <s v="Նիդերլանդների Թագավորություն (Հաագա) "/>
        <s v="Լիտվայի Հանրապետություն (Վիլնյուս) "/>
        <s v="Ֆրանսիայի Հանրապետություն (Ստրասբուրգ)"/>
        <s v="Ֆրանսիայի Հանրապետություն (Փարիզ)"/>
        <s v="Նիդերլանդների Թագավորություն (Ամստերդամ) "/>
        <s v="Բելառուսի Հանրապետություն (Մինսկ) "/>
        <s v="Բելգիայի Թագավորություն (Բրյուսել)"/>
        <s v="Վրաստանի Հանրապետություն (Թբիլիսի)"/>
        <s v="Իրանի Իսլամական Հանրապետություն (Թեհրան) "/>
        <s v="Շվեյցարիայի Համադաշնություն (Ժնև)"/>
        <s v="Իրաքի  Հանրապետություն (Բաղդադ, Էրբիլ) "/>
        <s v="Հունգարիա (Բուդապեշտ)"/>
        <s v="Պորտուգալիայի Հանրապետություն (Կասկայս)"/>
        <s v="Հնդկաստան   (Գուջարաթ)"/>
        <s v="Գերմանիայի Դաշնային Հանրապետություն (Բեռլին)"/>
        <s v="Ռուսաստանի Դաշնություն (Մոսկվա)"/>
        <s v="Պանամայի Հանրապետություն (Պանամա) "/>
        <s v="Ղազախստանի Հանրապետություն (Ալմաթի)"/>
        <s v="Հնդկաստան           (Նյու դելի)"/>
        <s v="Բանգլադեշի Ժողովրդական Հանրապետություն (Դաքքա) "/>
        <s v="Արաբական Միացյալ Էմիրություններ (Դուբայ)"/>
        <s v="Արաբական Միացյալ Էմիրություններ           (Աբու Դաբի)"/>
        <s v="Եգիպտոսի Արաբական Հանրապետություն (Կահիրե)  "/>
        <s v="Իրանի Իսլամական Հանրապետություն (Ջուլֆա) "/>
        <s v="Ֆրանսիայի Հանրապետություն (Դեսին)"/>
        <s v="Ռուսաստանի Դաշնություն           (Կազան)"/>
        <s v="Ավստրիայի Հանրապետություն (Վիեննա) "/>
        <s v="Հունգարիա                   (Դյոր)"/>
        <s v="Ռուսաստանի Դաշնություն (Սոչի) "/>
        <s v="Հունաստանի Հանրապետություն (Աթենք) "/>
        <s v="Հնդկաստան           (Նյու Դելլի)"/>
        <s v="Ամերիկայի Միացյալ Նահանգներ                   (Նյու Յորք)"/>
        <s v="Իսպանիայի Թագավորություն            (Բարսելոնա)"/>
        <s v="Արաբական Միացյալ Էմիրություններ       (Ռաս Ալ Խայմա)"/>
        <s v="Իսպանիայի Թագավորություն            (Բիլբաո)"/>
        <m/>
        <s v="ՈՒզբեկստանի Հանրապետություն (Տաշքենդ)"/>
        <s v="Սլովենիայի Հանրապետություն (Լյուբլյանա)"/>
        <s v="Հունաստանի Հանրապետություն (Կոլիմվարի) "/>
        <s v="Սլովակիա (Բրատիսլավա)"/>
        <s v="Ռումինիա (Բուխարեստ)"/>
        <s v="Իտալիայի Հանրապետություն (Ֆլորենցիա)"/>
        <s v="Ամերիկայի Միացյալ Նահանգներ                  (Լոս Անջելես)"/>
        <s v="Շվեդիայի Թագավորություն (Ստոկհոլմ)"/>
        <s v="Իսպանիայի Թագավորություն (Սևիլյա)"/>
        <s v="Մեծ Բրիտանիայի և Հյուսիսային Իռլանդիայի Միացյալ Թագավորություն (Լոնդոն)"/>
        <s v="Իտալիայի Հանրապետություն (Միլան)"/>
        <s v="Չինաստանի Ժողովրդական Հանրապետություն (Հոնկոնգ) "/>
        <s v="Ղազախստանի Հանրապետություն (Աստանա)"/>
        <s v="Ղրղզստանի Հանրապետություն (Օշ) "/>
        <s v="Ամերիկայի Միացյալ Նահանգներ                  (Նյու Յորք)"/>
        <s v="Լեհաստան (Վարշավա)"/>
        <s v="Ռուսաստանի Դաշնություն (Եկատերինբուրգ)" u="1"/>
        <s v="Զիմբաբվե            (Վիկտորիա Ֆոլս)" u="1"/>
        <s v="Իսպանիայի Թագավորություն            (Լա Ռիոխա)" u="1"/>
        <s v="Իրանի Իսլամական Հանրապետություն (Շախրե Բաբակ) " u="1"/>
        <s v="Ալբանիա                  (Տիրանա)" u="1"/>
        <s v="Չինաստանի Ժողովրդական Հանրապետություն (Պեկին)" u="1"/>
        <s v="Ամերիկայի Միացյալ Նահանգներ           (Նյու Յորք)" u="1"/>
        <s v="Ռուսաստանի Դաշնություն (Վլադիկավկազ)" u="1"/>
        <s v="Ամերիկայի Միացյալ Նահանգներ (Ատլանտա) " u="1"/>
        <s v="Իսպանիայի Թագավորություն (Բարսելոնա)" u="1"/>
        <s v="Տաջիկստանի Հանրապետություն  (Դուշանբե)" u="1"/>
        <s v="Վրաստանի Հանրապետություն (Բաթումի)" u="1"/>
        <s v="Թուրքիա_x000a_(Ստամբուլ)" u="1"/>
        <s v="Սերբիայի Հանրապետություն (Բելգրադ)" u="1"/>
        <s v="Իտալիայի Հանրապետություն (Նեապոլ)" u="1"/>
        <s v="Հորդանանաի Հաշիմյան Հանրապետություն (Ամման) " u="1"/>
        <s v="Չինաստանի Ժողովրդական Հանրապետություն (Շանհայ) " u="1"/>
        <s v="Իրանի Իսլամական Հանրապետություն (Թեհրան)" u="1"/>
        <s v="Գերմանիայի Դաշնային Հանրապետություն (Դրեզդեն)" u="1"/>
        <s v="Հնդկաստան        (Նյու Դելի)" u="1"/>
        <s v="Գերմանիայի Դաշնային Հանրապետություն (Համբուրգ)" u="1"/>
        <s v="Իրանի Իսլամական Հանրապետություն (Սպահան) " u="1"/>
        <s v="Ռուսաստանի Դաշնություն         (Սանկտ Պետերբուրգ)" u="1"/>
        <s v="Ռուսաստանի Դաշնություն (Ստավրոպոլ)" u="1"/>
        <s v="Արաբական Միացյալ Էմիրություններ (Շարժա)" u="1"/>
        <s v="Ուզբեկստանի Հանրապետություն (Սամարղանդ)" u="1"/>
        <s v="Ճապոնիա                     (Տոկիո)" u="1"/>
        <s v="Չինաստանի Ժողովրդական Հանրապետոթյուն (Մակաո)" u="1"/>
        <s v="Հնդկաստան   (Մումբայ)" u="1"/>
        <s v="Պորտուգակիայի Հանրապետություն (Լիսաբոն)" u="1"/>
        <s v="Ռումինիա  (Հարգիտա)" u="1"/>
        <s v="Չեխիայի Հանրապետություն (Մորավյան-Սիլեզյան երկրամաս)" u="1"/>
        <s v="Չեխիայի Հանրապետություն (Պրահա)" u="1"/>
        <s v="Ամերիկայի Միացյալ Նահանգներ                  (Սան Ֆրանցիսկո)" u="1"/>
        <s v="Իրանի Իսլամական Հանրապետություն (Սպահան)" u="1"/>
        <s v="Ղրղզստանի Հանրապետություն (Բիշքեկ) " u="1"/>
        <s v="Իսպանիայի Թագավորություն (Մադրիդ)" u="1"/>
        <s v="Չինաստանի Ժողովրդական Հանրապետություն (Ցզյանսի)" u="1"/>
        <s v="Ղրղզստանի Հանրապետություն (Բիշքեկ)" u="1"/>
        <s v="Սաուդյան Արաբիայի Թագավորություն _x000a_(ԷԼ-Ռիադ) " u="1"/>
        <s v="Գերմանիայի Դաշնային Հանրապետություն (Ֆրանկֆուրտ)" u="1"/>
        <s v="Ճապոնիա                        (Չիբա)" u="1"/>
        <s v="Գերմանիայի Դաշնային Հանրապետություն (Քյոլն)" u="1"/>
        <s v="Ռուսաստանի Դաշնություն                    (Կազան)" u="1"/>
        <s v="Շվեյցարիայի Համադաշնություն (Ստոկհոլմ)" u="1"/>
        <s v="Կորեայի Հանրապետություն (Սեուլ) " u="1"/>
        <s v="Լյուքսեմբուրգի Մեծ Դքսություն (Լյուքսեմբուրգ)" u="1"/>
        <s v="Ինդոնեզիայի Հանրապետություն (Բալի)" u="1"/>
        <s v="Մարոկոյի Թագավորություն (Մարաքաշ) " u="1"/>
        <s v="Կատար                           (Դոհա)" u="1"/>
        <s v="Իտալիայի Հանրապետություն (Բավենո)" u="1"/>
        <s v="Հունաստանի Հանրապետություն (Աթենք)" u="1"/>
      </sharedItems>
    </cacheField>
    <cacheField name="Գործուղման միջին ծախսը մեկ օրվա համար ըստ գործուղված անձի՝ գործուղումների քանակի" numFmtId="164">
      <sharedItems containsSemiMixedTypes="0" containsString="0" containsNumber="1" minValue="0" maxValue="356.08749999999998"/>
    </cacheField>
    <cacheField name="Գործուղման միջին տևողությունը ըստ գործուղված անձի" numFmtId="164">
      <sharedItems containsSemiMixedTypes="0" containsString="0" containsNumber="1" minValue="1" maxValue="33"/>
    </cacheField>
    <cacheField name="Ճանապարհածախսը՝ _x000a_այդ թվում" numFmtId="164">
      <sharedItems containsSemiMixedTypes="0" containsString="0" containsNumber="1" minValue="0" maxValue="1602.576"/>
    </cacheField>
    <cacheField name="Էկոնոմ դաս" numFmtId="164">
      <sharedItems containsSemiMixedTypes="0" containsString="0" containsNumber="1" minValue="0" maxValue="1602.576"/>
    </cacheField>
    <cacheField name="Բիզնես դաս" numFmtId="170">
      <sharedItems containsSemiMixedTypes="0" containsString="0" containsNumber="1" containsInteger="1" minValue="0" maxValue="0"/>
    </cacheField>
    <cacheField name="Գիշերավարձը _x000a_/օրերի քանակ/" numFmtId="1">
      <sharedItems containsSemiMixedTypes="0" containsString="0" containsNumber="1" containsInteger="1" minValue="0" maxValue="32"/>
    </cacheField>
    <cacheField name="Գիշերավարձը" numFmtId="164">
      <sharedItems containsString="0" containsBlank="1" containsNumber="1" minValue="0" maxValue="787.69600000000003"/>
    </cacheField>
    <cacheField name="Օրապահիկը_x000a_ /օրերի քանակ/" numFmtId="1">
      <sharedItems containsSemiMixedTypes="0" containsString="0" containsNumber="1" containsInteger="1" minValue="1" maxValue="33"/>
    </cacheField>
    <cacheField name="Օրապահիկը_x000a_" numFmtId="164">
      <sharedItems containsSemiMixedTypes="0" containsString="0" containsNumber="1" minValue="0" maxValue="1248.7840000000001"/>
    </cacheField>
    <cacheField name="Այլ ծախսեր" numFmtId="164">
      <sharedItems containsString="0" containsBlank="1" containsNumber="1" minValue="0" maxValue="79.316999999999993"/>
    </cacheField>
    <cacheField name="Ընդամենը ծախսեր" numFmtId="164">
      <sharedItems containsSemiMixedTypes="0" containsString="0" containsNumber="1" minValue="0" maxValue="2156.4769999999999"/>
    </cacheField>
    <cacheField name="Field2" numFmtId="0" formula="#NAME?/#NAME?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9">
  <r>
    <x v="0"/>
    <n v="1.1000000000000001"/>
    <s v="2024 թվական, _x000a_1-ին  եռամսյակ"/>
    <s v="04.03.2024թ _x000a_N 213-Ա"/>
    <x v="0"/>
    <x v="0"/>
    <x v="0"/>
    <d v="2024-03-06T00:00:00"/>
    <d v="2024-03-09T00:00:00"/>
    <x v="0"/>
    <n v="118.40275"/>
    <n v="4"/>
    <n v="0"/>
    <n v="0"/>
    <n v="0"/>
    <n v="3"/>
    <n v="235.977"/>
    <n v="4"/>
    <n v="237.63399999999999"/>
    <n v="0"/>
    <n v="473.61099999999999"/>
  </r>
  <r>
    <x v="1"/>
    <s v="2.1"/>
    <s v="2024 թվական, _x000a_1-ին  եռամսյակ"/>
    <s v="15․01․2024թ  _x000a_N 8/28-Ա"/>
    <x v="1"/>
    <x v="0"/>
    <x v="0"/>
    <d v="2024-01-21T00:00:00"/>
    <d v="2024-02-03T00:00:00"/>
    <x v="1"/>
    <n v="39.814500000000002"/>
    <n v="14"/>
    <n v="114.51"/>
    <n v="114.51"/>
    <n v="0"/>
    <n v="13"/>
    <n v="0"/>
    <n v="14"/>
    <n v="431.44099999999997"/>
    <n v="11.452"/>
    <n v="557.40300000000002"/>
  </r>
  <r>
    <x v="1"/>
    <s v="2.2"/>
    <s v="2024 թվական, _x000a_1-ին  եռամսյակ"/>
    <s v="15․01․2024թ  _x000a_N 8/28-Ա"/>
    <x v="2"/>
    <x v="0"/>
    <x v="0"/>
    <d v="2024-01-21T00:00:00"/>
    <d v="2024-02-03T00:00:00"/>
    <x v="1"/>
    <n v="38.996500000000005"/>
    <n v="14"/>
    <n v="114.51"/>
    <n v="114.51"/>
    <n v="0"/>
    <n v="13"/>
    <n v="0"/>
    <n v="14"/>
    <n v="431.44099999999997"/>
    <n v="0"/>
    <n v="545.95100000000002"/>
  </r>
  <r>
    <x v="1"/>
    <s v="2.3"/>
    <s v="2024 թվական, _x000a_1-ին  եռամսյակ"/>
    <s v="06․02․2024թ  _x000a_N 8/98-Ա"/>
    <x v="3"/>
    <x v="0"/>
    <x v="0"/>
    <d v="2024-03-04T00:00:00"/>
    <d v="2024-03-07T00:00:00"/>
    <x v="2"/>
    <n v="111.19874999999999"/>
    <n v="4"/>
    <n v="149.79"/>
    <n v="149.79"/>
    <n v="0"/>
    <n v="3"/>
    <n v="101.816"/>
    <n v="4"/>
    <n v="193.18899999999999"/>
    <n v="0"/>
    <n v="444.79499999999996"/>
  </r>
  <r>
    <x v="1"/>
    <s v="2.4"/>
    <s v="2024 թվական, _x000a_1-ին  եռամսյակ"/>
    <s v="06․02․2024թ  _x000a_N 8/99-Ա"/>
    <x v="4"/>
    <x v="0"/>
    <x v="0"/>
    <d v="2024-03-04T00:00:00"/>
    <d v="2024-03-07T00:00:00"/>
    <x v="2"/>
    <n v="111.19874999999999"/>
    <n v="4"/>
    <n v="149.79"/>
    <n v="149.79"/>
    <n v="0"/>
    <n v="3"/>
    <n v="101.816"/>
    <n v="4"/>
    <n v="193.18899999999999"/>
    <n v="0"/>
    <n v="444.79499999999996"/>
  </r>
  <r>
    <x v="1"/>
    <s v="2.5"/>
    <s v="2024 թվական, _x000a_1-ին  եռամսյակ"/>
    <s v="06․02․2024թ  _x000a_N 8/97-Ա"/>
    <x v="5"/>
    <x v="0"/>
    <x v="0"/>
    <d v="2024-03-04T00:00:00"/>
    <d v="2024-03-07T00:00:00"/>
    <x v="2"/>
    <n v="111.19874999999999"/>
    <n v="4"/>
    <n v="149.79"/>
    <n v="149.79"/>
    <n v="0"/>
    <n v="3"/>
    <n v="101.816"/>
    <n v="4"/>
    <n v="193.18899999999999"/>
    <n v="0"/>
    <n v="444.79499999999996"/>
  </r>
  <r>
    <x v="1"/>
    <s v="2.6"/>
    <s v="2024 թվական, _x000a_1-ին  եռամսյակ"/>
    <s v="06․02․2024թ  _x000a_N 13/15-Ա"/>
    <x v="6"/>
    <x v="0"/>
    <x v="0"/>
    <d v="2024-03-04T00:00:00"/>
    <d v="2024-03-07T00:00:00"/>
    <x v="2"/>
    <n v="118.68849999999999"/>
    <n v="4"/>
    <n v="149.79"/>
    <n v="149.79"/>
    <n v="0"/>
    <n v="3"/>
    <n v="101.816"/>
    <n v="4"/>
    <n v="193.18899999999999"/>
    <n v="29.959"/>
    <n v="474.75399999999996"/>
  </r>
  <r>
    <x v="1"/>
    <s v="2.7"/>
    <s v="2024 թվական, _x000a_1-ին  եռամսյակ"/>
    <s v="25․03․2024թ  _x000a_N 13/36-Ա"/>
    <x v="7"/>
    <x v="0"/>
    <x v="0"/>
    <d v="2024-03-28T00:00:00"/>
    <d v="2024-03-31T00:00:00"/>
    <x v="3"/>
    <n v="28.25"/>
    <n v="4"/>
    <n v="0"/>
    <n v="0"/>
    <n v="0"/>
    <n v="3"/>
    <n v="0"/>
    <n v="4"/>
    <n v="113"/>
    <n v="0"/>
    <n v="113"/>
  </r>
  <r>
    <x v="1"/>
    <s v="2.8"/>
    <s v="2024 թվական, _x000a_1-ին  եռամսյակ"/>
    <s v="25․03․2024թ  _x000a_N 9/284-Ա"/>
    <x v="8"/>
    <x v="0"/>
    <x v="0"/>
    <d v="2024-03-28T00:00:00"/>
    <d v="2024-03-31T00:00:00"/>
    <x v="3"/>
    <n v="28.25"/>
    <n v="4"/>
    <n v="0"/>
    <n v="0"/>
    <n v="0"/>
    <n v="3"/>
    <n v="0"/>
    <n v="4"/>
    <n v="113"/>
    <n v="0"/>
    <n v="113"/>
  </r>
  <r>
    <x v="2"/>
    <s v="3.1"/>
    <s v="2024 թվական, _x000a_1-ին  եռամսյակ"/>
    <s v="15․01․2024թ  _x000a_N ՍԴՆՈ-4"/>
    <x v="9"/>
    <x v="0"/>
    <x v="0"/>
    <d v="2024-01-25T00:00:00"/>
    <d v="2024-01-27T00:00:00"/>
    <x v="4"/>
    <n v="0"/>
    <n v="4"/>
    <n v="0"/>
    <n v="0"/>
    <n v="0"/>
    <n v="2"/>
    <n v="0"/>
    <n v="3"/>
    <n v="0"/>
    <n v="0"/>
    <n v="0"/>
  </r>
  <r>
    <x v="2"/>
    <s v="3.2"/>
    <s v="2024 թվական, _x000a_1-ին  եռամսյակ"/>
    <s v="15․01․2024թ  _x000a_N ՍԴՆՈ-4"/>
    <x v="10"/>
    <x v="0"/>
    <x v="0"/>
    <d v="2024-01-25T00:00:00"/>
    <d v="2024-01-27T00:00:00"/>
    <x v="4"/>
    <n v="0"/>
    <n v="3"/>
    <n v="0"/>
    <n v="0"/>
    <n v="0"/>
    <n v="2"/>
    <n v="0"/>
    <n v="3"/>
    <n v="0"/>
    <n v="0"/>
    <n v="0"/>
  </r>
  <r>
    <x v="2"/>
    <s v="3.3"/>
    <s v="2024 թվական, _x000a_1-ին  եռամսյակ"/>
    <s v="18․01․2024թ  _x000a_N ՍԴՆՈ-5"/>
    <x v="9"/>
    <x v="0"/>
    <x v="0"/>
    <d v="2024-06-12T00:00:00"/>
    <d v="2024-06-16T00:00:00"/>
    <x v="5"/>
    <n v="61.371200000000002"/>
    <n v="4"/>
    <n v="306.85599999999999"/>
    <n v="306.85599999999999"/>
    <n v="0"/>
    <n v="4"/>
    <n v="0"/>
    <n v="5"/>
    <n v="0"/>
    <n v="0"/>
    <n v="306.85599999999999"/>
  </r>
  <r>
    <x v="2"/>
    <s v="3.4"/>
    <s v="2024 թվական, _x000a_1-ին  եռամսյակ"/>
    <s v="15․03․2024թ  _x000a_N ՍԴՆՈ-21"/>
    <x v="11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5"/>
    <s v="2024 թվական, _x000a_1-ին  եռամսյակ"/>
    <s v="15․03․2024թ  _x000a_N ՍԴՆՈ-21"/>
    <x v="12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6"/>
    <s v="2024 թվական, _x000a_1-ին  եռամսյակ"/>
    <s v="15․03․2024թ  _x000a_N ՍԴՆՈ-21"/>
    <x v="13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7"/>
    <s v="2024 թվական, _x000a_1-ին  եռամսյակ"/>
    <s v="15․03․2024թ  _x000a_N ՍԴՆՈ-21"/>
    <x v="14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8"/>
    <s v="2024 թվական, _x000a_1-ին  եռամսյակ"/>
    <s v="15․03․2024թ  _x000a_N ՍԴՆՈ-21"/>
    <x v="15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9"/>
    <s v="2024 թվական, _x000a_1-ին  եռամսյակ"/>
    <s v="15․03․2024թ  _x000a_N ՍԴՆՈ-21"/>
    <x v="16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10"/>
    <s v="2024 թվական, _x000a_1-ին  եռամսյակ"/>
    <s v="15․03․2024թ  _x000a_N ՍԴՆՈ-21"/>
    <x v="17"/>
    <x v="0"/>
    <x v="0"/>
    <d v="2024-03-25T00:00:00"/>
    <d v="2024-03-30T00:00:00"/>
    <x v="6"/>
    <n v="48.629166666666663"/>
    <n v="6"/>
    <n v="0"/>
    <n v="0"/>
    <n v="0"/>
    <n v="5"/>
    <n v="0"/>
    <n v="6"/>
    <n v="291.77499999999998"/>
    <n v="0"/>
    <n v="291.77499999999998"/>
  </r>
  <r>
    <x v="2"/>
    <s v="3.11"/>
    <s v="2024 թվական, _x000a_1-ին  եռամսյակ"/>
    <s v="15․03․2024թ  _x000a_N ՍԴՆՈ-18"/>
    <x v="18"/>
    <x v="0"/>
    <x v="0"/>
    <d v="2024-04-01T00:00:00"/>
    <d v="2024-04-06T00:00:00"/>
    <x v="7"/>
    <n v="63.363500000000009"/>
    <n v="6"/>
    <n v="157.179"/>
    <n v="157.179"/>
    <n v="0"/>
    <n v="5"/>
    <n v="0"/>
    <n v="6"/>
    <n v="223.00200000000001"/>
    <n v="0"/>
    <n v="380.18100000000004"/>
  </r>
  <r>
    <x v="2"/>
    <s v="3.12"/>
    <s v="2024 թվական, _x000a_1-ին  եռամսյակ"/>
    <s v="15․03․2024թ  _x000a_N ՍԴՆՈ-18"/>
    <x v="19"/>
    <x v="0"/>
    <x v="0"/>
    <d v="2024-04-01T00:00:00"/>
    <d v="2024-04-06T00:00:00"/>
    <x v="7"/>
    <n v="63.363500000000009"/>
    <n v="6"/>
    <n v="157.179"/>
    <n v="157.179"/>
    <n v="0"/>
    <n v="5"/>
    <n v="0"/>
    <n v="6"/>
    <n v="223.00200000000001"/>
    <n v="0"/>
    <n v="380.18100000000004"/>
  </r>
  <r>
    <x v="3"/>
    <s v="4.1"/>
    <s v="2024 թվական, _x000a_1-ին  եռամսյակ"/>
    <s v="23.01.2024թ _x000a_N 123-Ա"/>
    <x v="20"/>
    <x v="0"/>
    <x v="0"/>
    <d v="2024-01-28T00:00:00"/>
    <d v="2024-01-30T00:00:00"/>
    <x v="8"/>
    <n v="264.44333333333333"/>
    <n v="2.75"/>
    <n v="446.22800000000001"/>
    <n v="446.22800000000001"/>
    <n v="0"/>
    <n v="2"/>
    <n v="180.79300000000001"/>
    <n v="3"/>
    <n v="166.309"/>
    <n v="0"/>
    <n v="793.32999999999993"/>
  </r>
  <r>
    <x v="3"/>
    <s v="4.2"/>
    <s v="2024 թվական, _x000a_1-ին  եռամսյակ"/>
    <s v="25.01.2024թ _x000a_N 75-Ա"/>
    <x v="21"/>
    <x v="0"/>
    <x v="0"/>
    <d v="2024-01-26T00:00:00"/>
    <d v="2024-01-27T00:00:00"/>
    <x v="9"/>
    <n v="41.405999999999999"/>
    <n v="2"/>
    <n v="0"/>
    <n v="0"/>
    <n v="0"/>
    <n v="1"/>
    <n v="23.026"/>
    <n v="2"/>
    <n v="59.786000000000001"/>
    <n v="0"/>
    <n v="82.811999999999998"/>
  </r>
  <r>
    <x v="3"/>
    <s v="4.3"/>
    <s v="2024 թվական, _x000a_1-ին  եռամսյակ"/>
    <s v="25.01.2024թ _x000a_N 70-Ա"/>
    <x v="20"/>
    <x v="0"/>
    <x v="0"/>
    <d v="2024-01-25T00:00:00"/>
    <d v="2024-01-26T00:00:00"/>
    <x v="9"/>
    <n v="44.953000000000003"/>
    <n v="2.75"/>
    <n v="0"/>
    <n v="0"/>
    <n v="0"/>
    <n v="1"/>
    <n v="30.12"/>
    <n v="2"/>
    <n v="59.786000000000001"/>
    <n v="0"/>
    <n v="89.906000000000006"/>
  </r>
  <r>
    <x v="3"/>
    <s v="4.4"/>
    <s v="2024 թվական, _x000a_1-ին  եռամսյակ"/>
    <s v="25.01.2024թ _x000a_N 70-Ա"/>
    <x v="22"/>
    <x v="0"/>
    <x v="0"/>
    <d v="2024-01-25T00:00:00"/>
    <d v="2024-01-26T00:00:00"/>
    <x v="9"/>
    <n v="44.953000000000003"/>
    <n v="2.8"/>
    <n v="0"/>
    <n v="0"/>
    <n v="0"/>
    <n v="1"/>
    <n v="30.12"/>
    <n v="2"/>
    <n v="59.786000000000001"/>
    <n v="0"/>
    <n v="89.906000000000006"/>
  </r>
  <r>
    <x v="3"/>
    <s v="4.5"/>
    <s v="2024 թվական, _x000a_1-ին  եռամսյակ"/>
    <s v="08.02.2024թ _x000a_N 121-Ա"/>
    <x v="22"/>
    <x v="0"/>
    <x v="0"/>
    <d v="2024-02-12T00:00:00"/>
    <d v="2024-02-14T00:00:00"/>
    <x v="8"/>
    <n v="199.53599999999997"/>
    <n v="2.8"/>
    <n v="381.21499999999997"/>
    <n v="381.21499999999997"/>
    <n v="0"/>
    <n v="2"/>
    <n v="97.652000000000001"/>
    <n v="3"/>
    <n v="109.741"/>
    <n v="10"/>
    <n v="598.60799999999995"/>
  </r>
  <r>
    <x v="3"/>
    <s v="4.6"/>
    <s v="2024 թվական, _x000a_1-ին  եռամսյակ"/>
    <s v="08.02.2024թ _x000a_N 121-Ա"/>
    <x v="23"/>
    <x v="0"/>
    <x v="0"/>
    <d v="2024-02-12T00:00:00"/>
    <d v="2024-02-14T00:00:00"/>
    <x v="8"/>
    <n v="200.55733333333333"/>
    <n v="3"/>
    <n v="381.21499999999997"/>
    <n v="381.21499999999997"/>
    <n v="0"/>
    <n v="2"/>
    <n v="110.71599999999999"/>
    <n v="3"/>
    <n v="109.741"/>
    <n v="0"/>
    <n v="601.67200000000003"/>
  </r>
  <r>
    <x v="3"/>
    <s v="4.7"/>
    <s v="2024 թվական, _x000a_1-ին  եռամսյակ"/>
    <s v="08.02.2024թ _x000a_N 133-Ա"/>
    <x v="22"/>
    <x v="0"/>
    <x v="0"/>
    <d v="2024-02-13T00:00:00"/>
    <d v="2024-02-15T00:00:00"/>
    <x v="10"/>
    <n v="51.9"/>
    <n v="2.8"/>
    <n v="104.45399999999999"/>
    <n v="104.45399999999999"/>
    <n v="0"/>
    <n v="2"/>
    <n v="0"/>
    <n v="3"/>
    <n v="41.246000000000002"/>
    <n v="10"/>
    <n v="155.69999999999999"/>
  </r>
  <r>
    <x v="3"/>
    <s v="4.8"/>
    <s v="2024 թվական, _x000a_1-ին  եռամսյակ"/>
    <s v="08.02.2024թ _x000a_N 133-Ա"/>
    <x v="23"/>
    <x v="0"/>
    <x v="0"/>
    <d v="2024-02-13T00:00:00"/>
    <d v="2024-02-15T00:00:00"/>
    <x v="10"/>
    <n v="50.233333333333327"/>
    <n v="3"/>
    <n v="104.45399999999999"/>
    <n v="104.45399999999999"/>
    <n v="0"/>
    <n v="2"/>
    <n v="0"/>
    <n v="3"/>
    <n v="41.246000000000002"/>
    <n v="5"/>
    <n v="150.69999999999999"/>
  </r>
  <r>
    <x v="3"/>
    <s v="4.9"/>
    <s v="2024 թվական, _x000a_1-ին  եռամսյակ"/>
    <s v="08.02.2024թ _x000a_N 133-Ա"/>
    <x v="20"/>
    <x v="0"/>
    <x v="0"/>
    <d v="2024-02-13T00:00:00"/>
    <d v="2024-02-15T00:00:00"/>
    <x v="10"/>
    <n v="64.089333333333329"/>
    <n v="2.75"/>
    <n v="130.4"/>
    <n v="130.4"/>
    <n v="0"/>
    <n v="2"/>
    <n v="0"/>
    <n v="3"/>
    <n v="61.868000000000002"/>
    <n v="0"/>
    <n v="192.268"/>
  </r>
  <r>
    <x v="3"/>
    <s v="4.10"/>
    <s v="2024 թվական, _x000a_1-ին  եռամսյակ"/>
    <s v="08.02.2024թ _x000a_N 133-Ա"/>
    <x v="24"/>
    <x v="0"/>
    <x v="0"/>
    <d v="2024-02-13T00:00:00"/>
    <d v="2024-02-15T00:00:00"/>
    <x v="10"/>
    <n v="67.422666666666672"/>
    <n v="3"/>
    <n v="130.4"/>
    <n v="130.4"/>
    <n v="0"/>
    <n v="2"/>
    <n v="0"/>
    <n v="3"/>
    <n v="61.868000000000002"/>
    <n v="10"/>
    <n v="202.268"/>
  </r>
  <r>
    <x v="3"/>
    <s v="4.11"/>
    <s v="2024 թվական, _x000a_1-ին  եռամսյակ"/>
    <s v="08.02.2024թ _x000a_N 288-Ա"/>
    <x v="20"/>
    <x v="0"/>
    <x v="0"/>
    <d v="2024-02-19T00:00:00"/>
    <d v="2024-02-21T00:00:00"/>
    <x v="11"/>
    <n v="300.61966666666666"/>
    <n v="2.75"/>
    <n v="554.45799999999997"/>
    <n v="554.45799999999997"/>
    <n v="0"/>
    <n v="2"/>
    <n v="159.30199999999999"/>
    <n v="3"/>
    <n v="188.09899999999999"/>
    <n v="0"/>
    <n v="901.85899999999992"/>
  </r>
  <r>
    <x v="3"/>
    <s v="4.12"/>
    <s v="2024 թվական, _x000a_1-ին  եռամսյակ"/>
    <s v="21.02.2024թ _x000a_N 316-Ա"/>
    <x v="22"/>
    <x v="0"/>
    <x v="0"/>
    <d v="2024-02-26T00:00:00"/>
    <d v="2024-02-29T00:00:00"/>
    <x v="12"/>
    <n v="60.567250000000001"/>
    <n v="2.8"/>
    <n v="0"/>
    <n v="0"/>
    <n v="0"/>
    <n v="3"/>
    <n v="108.43899999999999"/>
    <n v="4"/>
    <n v="133.83000000000001"/>
    <n v="0"/>
    <n v="242.26900000000001"/>
  </r>
  <r>
    <x v="3"/>
    <s v="4.13"/>
    <s v="2024 թվական, _x000a_1-ին  եռամսյակ"/>
    <s v="21.02.2024թ _x000a_N 198-Ա"/>
    <x v="21"/>
    <x v="0"/>
    <x v="0"/>
    <d v="2024-02-29T00:00:00"/>
    <d v="2024-03-01T00:00:00"/>
    <x v="1"/>
    <n v="141.35250000000002"/>
    <n v="2"/>
    <n v="172.65600000000001"/>
    <n v="172.65600000000001"/>
    <n v="0"/>
    <n v="1"/>
    <n v="48.62"/>
    <n v="2"/>
    <n v="61.429000000000002"/>
    <n v="0"/>
    <n v="282.70500000000004"/>
  </r>
  <r>
    <x v="3"/>
    <s v="4.14"/>
    <s v="2024 թվական, _x000a_1-ին  եռամսյակ"/>
    <s v="20.03.2024թ _x000a_N 260-Ա"/>
    <x v="22"/>
    <x v="0"/>
    <x v="0"/>
    <d v="2024-03-20T00:00:00"/>
    <d v="2024-03-21T00:00:00"/>
    <x v="8"/>
    <n v="348.61400000000003"/>
    <n v="2.8"/>
    <n v="0"/>
    <n v="0"/>
    <n v="0"/>
    <n v="1"/>
    <n v="588.80200000000002"/>
    <n v="2"/>
    <n v="108.426"/>
    <n v="0"/>
    <n v="697.22800000000007"/>
  </r>
  <r>
    <x v="3"/>
    <s v="4.15"/>
    <s v="2024 թվական, _x000a_1-ին  եռամսյակ"/>
    <s v="01.03.2024թ _x000a_N 376-Ա"/>
    <x v="25"/>
    <x v="0"/>
    <x v="0"/>
    <d v="2024-02-29T00:00:00"/>
    <d v="2024-03-01T00:00:00"/>
    <x v="1"/>
    <n v="130.584"/>
    <n v="2"/>
    <n v="172.65600000000001"/>
    <n v="172.65600000000001"/>
    <n v="0"/>
    <n v="1"/>
    <n v="23.111999999999998"/>
    <n v="2"/>
    <n v="65.400000000000006"/>
    <n v="0"/>
    <n v="261.16800000000001"/>
  </r>
  <r>
    <x v="4"/>
    <s v="5.1"/>
    <s v="2024 թվական, _x000a_1-ին  եռամսյակ"/>
    <s v="24.01.2024թ_x000a_ N 70-Ա"/>
    <x v="26"/>
    <x v="0"/>
    <x v="0"/>
    <d v="2024-01-25T00:00:00"/>
    <d v="2024-01-26T00:00:00"/>
    <x v="9"/>
    <n v="45.014000000000003"/>
    <n v="3"/>
    <n v="0"/>
    <n v="0"/>
    <n v="0"/>
    <n v="1"/>
    <n v="30.263999999999999"/>
    <n v="2"/>
    <n v="59.764000000000003"/>
    <n v="0"/>
    <n v="90.028000000000006"/>
  </r>
  <r>
    <x v="4"/>
    <s v="5.2"/>
    <s v="2024 թվական, _x000a_1-ին  եռամսյակ"/>
    <s v="06.02.2024թ_x000a_ N 112-Ա"/>
    <x v="27"/>
    <x v="0"/>
    <x v="0"/>
    <d v="2024-02-05T00:00:00"/>
    <d v="2024-02-07T00:00:00"/>
    <x v="13"/>
    <n v="33.956666666666671"/>
    <n v="3"/>
    <n v="0"/>
    <n v="0"/>
    <n v="0"/>
    <n v="2"/>
    <n v="0"/>
    <n v="3"/>
    <n v="101.87"/>
    <n v="0"/>
    <n v="101.87"/>
  </r>
  <r>
    <x v="4"/>
    <s v="5.3"/>
    <s v="2024 թվական, _x000a_1-ին  եռամսյակ"/>
    <s v="12.02.2024թ_x000a_ N 133-Ա"/>
    <x v="26"/>
    <x v="0"/>
    <x v="0"/>
    <d v="2024-02-13T00:00:00"/>
    <d v="2024-02-15T00:00:00"/>
    <x v="10"/>
    <n v="59.699999999999996"/>
    <n v="3"/>
    <n v="113"/>
    <n v="113"/>
    <n v="0"/>
    <n v="2"/>
    <n v="0"/>
    <n v="3"/>
    <n v="66.099999999999994"/>
    <n v="0"/>
    <n v="179.1"/>
  </r>
  <r>
    <x v="4"/>
    <s v="5.4"/>
    <s v="2024 թվական, _x000a_1-ին  եռամսյակ"/>
    <s v="04.02.2024թ_x000a_ N ՆԿ 10-Ա"/>
    <x v="26"/>
    <x v="0"/>
    <x v="0"/>
    <d v="2024-02-26T00:00:00"/>
    <d v="2024-02-29T00:00:00"/>
    <x v="12"/>
    <n v="33.444249999999997"/>
    <n v="3"/>
    <n v="0"/>
    <n v="0"/>
    <n v="0"/>
    <n v="3"/>
    <n v="0"/>
    <n v="4"/>
    <n v="133.77699999999999"/>
    <n v="0"/>
    <n v="133.77699999999999"/>
  </r>
  <r>
    <x v="5"/>
    <s v="6.1"/>
    <s v="2024 թվական, _x000a_1-ին  եռամսյակ"/>
    <s v="21.12.2023թ _x000a_N 1289-Ա"/>
    <x v="28"/>
    <x v="0"/>
    <x v="0"/>
    <d v="2024-01-10T00:00:00"/>
    <d v="2024-01-14T00:00:00"/>
    <x v="14"/>
    <n v="107.15619999999998"/>
    <n v="5"/>
    <n v="280"/>
    <n v="280"/>
    <n v="0"/>
    <n v="4"/>
    <n v="79.712999999999994"/>
    <n v="5"/>
    <n v="166.06800000000001"/>
    <n v="10"/>
    <n v="535.78099999999995"/>
  </r>
  <r>
    <x v="5"/>
    <s v="6.2"/>
    <s v="2024 թվական, _x000a_1-ին  եռամսյակ"/>
    <s v="23.02.2024թ _x000a_N 175-Ա"/>
    <x v="28"/>
    <x v="0"/>
    <x v="0"/>
    <d v="2024-03-03T00:00:00"/>
    <d v="2024-03-07T00:00:00"/>
    <x v="8"/>
    <n v="188.62700000000001"/>
    <n v="5"/>
    <n v="299.41399999999999"/>
    <n v="299.41399999999999"/>
    <n v="0"/>
    <n v="4"/>
    <n v="362.38400000000001"/>
    <n v="5"/>
    <n v="276.33699999999999"/>
    <n v="5"/>
    <n v="943.13499999999999"/>
  </r>
  <r>
    <x v="5"/>
    <s v="6.3"/>
    <s v="2024 թվական, _x000a_1-ին  եռամսյակ"/>
    <s v="26.02.2024թ _x000a_N 280-Ա"/>
    <x v="29"/>
    <x v="0"/>
    <x v="0"/>
    <d v="2024-03-03T00:00:00"/>
    <d v="2024-03-07T00:00:00"/>
    <x v="8"/>
    <n v="158.52199999999999"/>
    <n v="5"/>
    <n v="299.41399999999999"/>
    <n v="299.41399999999999"/>
    <n v="0"/>
    <n v="4"/>
    <n v="216.85900000000001"/>
    <n v="5"/>
    <n v="276.33699999999999"/>
    <n v="0"/>
    <n v="792.61"/>
  </r>
  <r>
    <x v="5"/>
    <s v="6.4"/>
    <s v="2024 թվական, _x000a_1-ին  եռամսյակ"/>
    <s v="11.03.2024թ _x000a_N 228-Ա"/>
    <x v="30"/>
    <x v="0"/>
    <x v="0"/>
    <d v="2024-03-17T00:00:00"/>
    <d v="2024-03-24T00:00:00"/>
    <x v="4"/>
    <n v="31.379874999999998"/>
    <n v="8"/>
    <n v="0"/>
    <n v="0"/>
    <n v="0"/>
    <n v="7"/>
    <n v="0"/>
    <n v="8"/>
    <n v="251.03899999999999"/>
    <n v="0"/>
    <n v="251.03899999999999"/>
  </r>
  <r>
    <x v="5"/>
    <s v="6.5"/>
    <s v="2024 թվական, _x000a_1-ին  եռամսյակ"/>
    <s v="11.03.2024թ _x000a_N 228-Ա"/>
    <x v="31"/>
    <x v="0"/>
    <x v="0"/>
    <d v="2024-03-17T00:00:00"/>
    <d v="2024-03-24T00:00:00"/>
    <x v="4"/>
    <n v="111.119125"/>
    <n v="8"/>
    <n v="277.47399999999999"/>
    <n v="277.47399999999999"/>
    <n v="0"/>
    <n v="7"/>
    <n v="260.024"/>
    <n v="8"/>
    <n v="351.45499999999998"/>
    <n v="0"/>
    <n v="888.95299999999997"/>
  </r>
  <r>
    <x v="5"/>
    <s v="6.6"/>
    <s v="2024 թվական, _x000a_1-ին  եռամսյակ"/>
    <s v="11.03.2024թ _x000a_N 228-Ա"/>
    <x v="32"/>
    <x v="0"/>
    <x v="0"/>
    <d v="2024-03-17T00:00:00"/>
    <d v="2024-03-24T00:00:00"/>
    <x v="4"/>
    <n v="111.119125"/>
    <n v="8"/>
    <n v="277.47399999999999"/>
    <n v="277.47399999999999"/>
    <n v="0"/>
    <n v="7"/>
    <n v="260.024"/>
    <n v="8"/>
    <n v="351.45499999999998"/>
    <n v="0"/>
    <n v="888.95299999999997"/>
  </r>
  <r>
    <x v="6"/>
    <s v="7.1"/>
    <s v="2024 թվական, _x000a_1-ին  եռամսյակ"/>
    <s v="08․01․2024թ _x000a_N 11-Ա"/>
    <x v="33"/>
    <x v="0"/>
    <x v="0"/>
    <d v="2024-01-09T00:00:00"/>
    <d v="2024-01-11T00:00:00"/>
    <x v="15"/>
    <n v="141.74533333333332"/>
    <n v="3"/>
    <n v="323.584"/>
    <n v="323.584"/>
    <n v="0"/>
    <n v="2"/>
    <n v="38.415999999999997"/>
    <n v="3"/>
    <n v="63.235999999999997"/>
    <n v="0"/>
    <n v="425.23599999999999"/>
  </r>
  <r>
    <x v="6"/>
    <s v="7.2"/>
    <s v="2024 թվական, _x000a_1-ին  եռամսյակ"/>
    <s v="08․01․2024թ _x000a_N 25-Ա"/>
    <x v="33"/>
    <x v="0"/>
    <x v="0"/>
    <d v="2024-01-17T00:00:00"/>
    <d v="2024-01-20T00:00:00"/>
    <x v="16"/>
    <n v="166.33175"/>
    <n v="3"/>
    <n v="430"/>
    <n v="430"/>
    <n v="0"/>
    <n v="3"/>
    <n v="32.78"/>
    <n v="4"/>
    <n v="202.547"/>
    <n v="0"/>
    <n v="665.327"/>
  </r>
  <r>
    <x v="6"/>
    <s v="7.3"/>
    <s v="2024 թվական, _x000a_1-ին  եռամսյակ"/>
    <s v="15․01․2024թ _x000a_N 59-Ա"/>
    <x v="34"/>
    <x v="0"/>
    <x v="0"/>
    <d v="2024-01-17T00:00:00"/>
    <d v="2024-01-20T00:00:00"/>
    <x v="16"/>
    <n v="182.20224999999999"/>
    <n v="3.3333333333333335"/>
    <n v="528"/>
    <n v="528"/>
    <n v="0"/>
    <n v="3"/>
    <n v="0"/>
    <n v="4"/>
    <n v="200.809"/>
    <n v="0"/>
    <n v="728.80899999999997"/>
  </r>
  <r>
    <x v="6"/>
    <s v="7.4"/>
    <s v="2024 թվական, _x000a_1-ին  եռամսյակ"/>
    <s v="15․01․2024թ _x000a_N 59-Ա"/>
    <x v="35"/>
    <x v="0"/>
    <x v="0"/>
    <d v="2024-01-17T00:00:00"/>
    <d v="2024-01-20T00:00:00"/>
    <x v="16"/>
    <n v="218.62074999999999"/>
    <n v="3"/>
    <n v="528"/>
    <n v="528"/>
    <n v="0"/>
    <n v="3"/>
    <n v="145.67400000000001"/>
    <n v="4"/>
    <n v="200.809"/>
    <n v="0"/>
    <n v="874.48299999999995"/>
  </r>
  <r>
    <x v="6"/>
    <s v="7.5"/>
    <s v="2024 թվական, _x000a_1-ին  եռամսյակ"/>
    <s v="15․01․2024թ _x000a_N 59-Ա"/>
    <x v="36"/>
    <x v="0"/>
    <x v="0"/>
    <d v="2024-01-17T00:00:00"/>
    <d v="2024-01-20T00:00:00"/>
    <x v="16"/>
    <n v="216.75524999999999"/>
    <n v="4"/>
    <n v="511.358"/>
    <n v="511.358"/>
    <n v="0"/>
    <n v="3"/>
    <n v="153.11699999999999"/>
    <n v="4"/>
    <n v="202.54599999999999"/>
    <n v="0"/>
    <n v="867.02099999999996"/>
  </r>
  <r>
    <x v="6"/>
    <s v="7.6"/>
    <s v="2024 թվական, _x000a_1-ին  եռամսյակ"/>
    <s v="15․01․2024թ _x000a_N 60-Ա"/>
    <x v="37"/>
    <x v="0"/>
    <x v="0"/>
    <d v="2024-01-09T00:00:00"/>
    <d v="2024-01-12T00:00:00"/>
    <x v="17"/>
    <n v="103.19475000000001"/>
    <n v="3.1666666666666665"/>
    <n v="239.00200000000001"/>
    <n v="239.00200000000001"/>
    <n v="0"/>
    <n v="3"/>
    <n v="40.353000000000002"/>
    <n v="4"/>
    <n v="92.373999999999995"/>
    <n v="41.05"/>
    <n v="412.77900000000005"/>
  </r>
  <r>
    <x v="6"/>
    <s v="7.7"/>
    <s v="2024 թվական, _x000a_1-ին  եռամսյակ"/>
    <s v="10․01․2024թ _x000a_N 29-Կ"/>
    <x v="38"/>
    <x v="0"/>
    <x v="0"/>
    <d v="2024-01-09T00:00:00"/>
    <d v="2024-01-12T00:00:00"/>
    <x v="15"/>
    <n v="111.95224999999999"/>
    <n v="4"/>
    <n v="362"/>
    <n v="362"/>
    <n v="0"/>
    <n v="3"/>
    <n v="0"/>
    <n v="4"/>
    <n v="85.808999999999997"/>
    <n v="0"/>
    <n v="447.80899999999997"/>
  </r>
  <r>
    <x v="6"/>
    <s v="7.8"/>
    <s v="2024 թվական, _x000a_1-ին  եռամսյակ"/>
    <s v="10․01․2024թ _x000a_N 30-Կ"/>
    <x v="37"/>
    <x v="0"/>
    <x v="0"/>
    <d v="2024-01-09T00:00:00"/>
    <d v="2024-01-12T00:00:00"/>
    <x v="15"/>
    <n v="111.95224999999999"/>
    <n v="3.1666666666666665"/>
    <n v="362"/>
    <n v="362"/>
    <n v="0"/>
    <n v="3"/>
    <n v="0"/>
    <n v="4"/>
    <n v="85.808999999999997"/>
    <n v="0"/>
    <n v="447.80899999999997"/>
  </r>
  <r>
    <x v="6"/>
    <s v="7.9"/>
    <s v="2024 թվական, _x000a_1-ին  եռամսյակ"/>
    <s v="12․01․2024թ _x000a_N 50-Կ"/>
    <x v="39"/>
    <x v="0"/>
    <x v="0"/>
    <d v="2024-01-18T00:00:00"/>
    <d v="2024-01-22T00:00:00"/>
    <x v="16"/>
    <n v="178.50459999999998"/>
    <n v="5"/>
    <n v="425"/>
    <n v="425"/>
    <n v="0"/>
    <n v="4"/>
    <n v="216.184"/>
    <n v="5"/>
    <n v="251.339"/>
    <n v="0"/>
    <n v="892.52299999999991"/>
  </r>
  <r>
    <x v="6"/>
    <s v="7.10"/>
    <s v="2024 թվական, _x000a_1-ին  եռամսյակ"/>
    <s v="12․01․2024թ _x000a_N 50-Կ"/>
    <x v="40"/>
    <x v="0"/>
    <x v="0"/>
    <d v="2024-01-18T00:00:00"/>
    <d v="2024-01-22T00:00:00"/>
    <x v="16"/>
    <n v="140.548"/>
    <n v="5"/>
    <n v="250.16"/>
    <n v="250.16"/>
    <n v="0"/>
    <n v="4"/>
    <n v="201.24100000000001"/>
    <n v="5"/>
    <n v="251.339"/>
    <n v="0"/>
    <n v="702.74"/>
  </r>
  <r>
    <x v="6"/>
    <s v="7.11"/>
    <s v="2024 թվական, _x000a_1-ին  եռամսյակ"/>
    <s v="25․01․2024թ _x000a_N 75-Ա"/>
    <x v="33"/>
    <x v="0"/>
    <x v="0"/>
    <d v="2024-01-26T00:00:00"/>
    <d v="2024-01-27T00:00:00"/>
    <x v="9"/>
    <n v="29.896000000000001"/>
    <n v="3"/>
    <n v="0"/>
    <n v="0"/>
    <n v="0"/>
    <n v="1"/>
    <n v="0"/>
    <n v="2"/>
    <n v="59.792000000000002"/>
    <n v="0"/>
    <n v="59.792000000000002"/>
  </r>
  <r>
    <x v="6"/>
    <s v="7.12"/>
    <s v="2024 թվական, _x000a_1-ին  եռամսյակ"/>
    <s v="24․01․2024թ _x000a_N 140-Ա"/>
    <x v="41"/>
    <x v="0"/>
    <x v="0"/>
    <d v="2024-01-28T00:00:00"/>
    <d v="2024-02-05T00:00:00"/>
    <x v="18"/>
    <n v="239.60855555555554"/>
    <n v="9"/>
    <n v="1602.576"/>
    <n v="1602.576"/>
    <n v="0"/>
    <n v="8"/>
    <n v="237.471"/>
    <n v="9"/>
    <n v="316.43"/>
    <n v="0"/>
    <n v="2156.4769999999999"/>
  </r>
  <r>
    <x v="6"/>
    <s v="7.13"/>
    <s v="2024 թվական, _x000a_1-ին  եռամսյակ"/>
    <s v="24․01․2024թ _x000a_N 122-Կ"/>
    <x v="42"/>
    <x v="0"/>
    <x v="0"/>
    <d v="2024-01-23T00:00:00"/>
    <d v="2024-01-26T00:00:00"/>
    <x v="17"/>
    <n v="118.30749999999999"/>
    <n v="4"/>
    <n v="87.087999999999994"/>
    <n v="87.087999999999994"/>
    <n v="0"/>
    <n v="3"/>
    <n v="263.38400000000001"/>
    <n v="4"/>
    <n v="122.758"/>
    <n v="0"/>
    <n v="473.22999999999996"/>
  </r>
  <r>
    <x v="6"/>
    <s v="7.14"/>
    <s v="2024 թվական, _x000a_1-ին  եռամսյակ"/>
    <s v="24․01․2024թ _x000a_N 70-Կ"/>
    <x v="34"/>
    <x v="0"/>
    <x v="0"/>
    <d v="2024-01-25T00:00:00"/>
    <d v="2024-01-26T00:00:00"/>
    <x v="9"/>
    <n v="44.919499999999999"/>
    <n v="3.3333333333333335"/>
    <n v="0"/>
    <n v="0"/>
    <n v="0"/>
    <n v="1"/>
    <n v="30.053000000000001"/>
    <n v="2"/>
    <n v="59.786000000000001"/>
    <n v="0"/>
    <n v="89.838999999999999"/>
  </r>
  <r>
    <x v="6"/>
    <s v="7.15"/>
    <s v="2024 թվական, _x000a_1-ին  եռամսյակ"/>
    <s v="24․01․2024թ _x000a_N 70-Կ"/>
    <x v="35"/>
    <x v="0"/>
    <x v="0"/>
    <d v="2024-01-25T00:00:00"/>
    <d v="2024-01-26T00:00:00"/>
    <x v="9"/>
    <n v="44.953499999999998"/>
    <n v="3"/>
    <n v="0"/>
    <n v="0"/>
    <n v="0"/>
    <n v="1"/>
    <n v="30.120999999999999"/>
    <n v="2"/>
    <n v="59.786000000000001"/>
    <n v="0"/>
    <n v="89.906999999999996"/>
  </r>
  <r>
    <x v="6"/>
    <s v="7.16"/>
    <s v="2024 թվական, _x000a_1-ին  եռամսյակ"/>
    <s v="24․01․2024թ _x000a_N 70-Կ"/>
    <x v="43"/>
    <x v="0"/>
    <x v="0"/>
    <d v="2024-01-25T00:00:00"/>
    <d v="2024-01-26T00:00:00"/>
    <x v="9"/>
    <n v="44.953499999999998"/>
    <n v="2"/>
    <n v="0"/>
    <n v="0"/>
    <n v="0"/>
    <n v="1"/>
    <n v="30.120999999999999"/>
    <n v="2"/>
    <n v="59.786000000000001"/>
    <n v="0"/>
    <n v="89.906999999999996"/>
  </r>
  <r>
    <x v="6"/>
    <s v="7.17"/>
    <s v="2024 թվական, _x000a_1-ին  եռամսյակ"/>
    <s v="24․01․2024թ _x000a_N 70-Կ"/>
    <x v="44"/>
    <x v="0"/>
    <x v="0"/>
    <d v="2024-01-25T00:00:00"/>
    <d v="2024-01-26T00:00:00"/>
    <x v="9"/>
    <n v="44.953499999999998"/>
    <n v="2"/>
    <n v="0"/>
    <n v="0"/>
    <n v="0"/>
    <n v="1"/>
    <n v="30.120999999999999"/>
    <n v="2"/>
    <n v="59.786000000000001"/>
    <n v="0"/>
    <n v="89.906999999999996"/>
  </r>
  <r>
    <x v="6"/>
    <s v="7.18"/>
    <s v="2024 թվական, _x000a_1-ին  եռամսյակ"/>
    <s v="07․02․2024թ _x000a_N 121-Ա"/>
    <x v="35"/>
    <x v="0"/>
    <x v="0"/>
    <d v="2024-02-12T00:00:00"/>
    <d v="2024-02-14T00:00:00"/>
    <x v="8"/>
    <n v="249.173"/>
    <n v="3"/>
    <n v="385"/>
    <n v="385"/>
    <n v="0"/>
    <n v="2"/>
    <n v="196.71700000000001"/>
    <n v="3"/>
    <n v="165.80199999999999"/>
    <n v="0"/>
    <n v="747.51900000000001"/>
  </r>
  <r>
    <x v="6"/>
    <s v="7.19"/>
    <s v="2024 թվական, _x000a_1-ին  եռամսյակ"/>
    <s v="01․02․2024թ _x000a_N 99-Ա"/>
    <x v="37"/>
    <x v="0"/>
    <x v="0"/>
    <d v="2024-02-02T00:00:00"/>
    <d v="2024-02-02T00:00:00"/>
    <x v="19"/>
    <n v="29.914000000000001"/>
    <n v="3.1666666666666665"/>
    <n v="0"/>
    <n v="0"/>
    <n v="0"/>
    <n v="0"/>
    <n v="0"/>
    <n v="1"/>
    <n v="29.914000000000001"/>
    <n v="0"/>
    <n v="29.914000000000001"/>
  </r>
  <r>
    <x v="6"/>
    <s v="7.20"/>
    <s v="2024 թվական, _x000a_1-ին  եռամսյակ"/>
    <s v="24․01․2024թ _x000a_N 235-Կ"/>
    <x v="45"/>
    <x v="0"/>
    <x v="0"/>
    <d v="2024-02-19T00:00:00"/>
    <d v="2024-02-29T00:00:00"/>
    <x v="20"/>
    <n v="38.561363636363637"/>
    <n v="11"/>
    <n v="424.17500000000001"/>
    <n v="424.17500000000001"/>
    <n v="0"/>
    <n v="10"/>
    <n v="0"/>
    <n v="11"/>
    <n v="0"/>
    <n v="0"/>
    <n v="424.17500000000001"/>
  </r>
  <r>
    <x v="6"/>
    <s v="7.21"/>
    <s v="2024 թվական, _x000a_1-ին  եռամսյակ"/>
    <s v="12․02․2024թ _x000a_N 133-Ա"/>
    <x v="37"/>
    <x v="0"/>
    <x v="0"/>
    <d v="2024-02-13T00:00:00"/>
    <d v="2024-02-15T00:00:00"/>
    <x v="10"/>
    <n v="76.292000000000002"/>
    <n v="3.1666666666666665"/>
    <n v="167"/>
    <n v="167"/>
    <n v="0"/>
    <n v="2"/>
    <n v="0"/>
    <n v="3"/>
    <n v="61.875999999999998"/>
    <n v="0"/>
    <n v="228.876"/>
  </r>
  <r>
    <x v="6"/>
    <s v="7.22"/>
    <s v="2024 թվական, _x000a_1-ին  եռամսյակ"/>
    <s v="07.02.2024թ _x000a_N 240-Կ"/>
    <x v="38"/>
    <x v="0"/>
    <x v="0"/>
    <d v="2024-02-07T00:00:00"/>
    <d v="2024-02-10T00:00:00"/>
    <x v="21"/>
    <n v="193.57075"/>
    <n v="4"/>
    <n v="601.37699999999995"/>
    <n v="601.37699999999995"/>
    <n v="0"/>
    <n v="3"/>
    <n v="87.171000000000006"/>
    <n v="4"/>
    <n v="85.734999999999999"/>
    <n v="0"/>
    <n v="774.28300000000002"/>
  </r>
  <r>
    <x v="6"/>
    <s v="7.23"/>
    <s v="2024 թվական, _x000a_1-ին  եռամսյակ"/>
    <s v="12.02.2024թ _x000a_N 261-Կ"/>
    <x v="34"/>
    <x v="0"/>
    <x v="0"/>
    <d v="2024-02-18T00:00:00"/>
    <d v="2024-02-21T00:00:00"/>
    <x v="22"/>
    <n v="27.75"/>
    <n v="3.3333333333333335"/>
    <n v="111"/>
    <n v="111"/>
    <n v="0"/>
    <n v="3"/>
    <n v="0"/>
    <n v="4"/>
    <n v="0"/>
    <n v="0"/>
    <n v="111"/>
  </r>
  <r>
    <x v="6"/>
    <s v="7.24"/>
    <s v="2024 թվական, _x000a_1-ին  եռամսյակ"/>
    <s v="07.02.2024թ _x000a_N 239-Կ"/>
    <x v="37"/>
    <x v="0"/>
    <x v="0"/>
    <d v="2024-02-07T00:00:00"/>
    <d v="2024-02-10T00:00:00"/>
    <x v="21"/>
    <n v="171.77799999999999"/>
    <n v="3.1666666666666665"/>
    <n v="601.37699999999995"/>
    <n v="601.37699999999995"/>
    <n v="0"/>
    <n v="3"/>
    <n v="0"/>
    <n v="4"/>
    <n v="85.734999999999999"/>
    <n v="0"/>
    <n v="687.11199999999997"/>
  </r>
  <r>
    <x v="6"/>
    <s v="7.25"/>
    <s v="2024 թվական, _x000a_1-ին  եռամսյակ"/>
    <s v="20.02.2024թ _x000a_N 157-Ա"/>
    <x v="35"/>
    <x v="0"/>
    <x v="0"/>
    <d v="2024-02-21T00:00:00"/>
    <d v="2024-02-22T00:00:00"/>
    <x v="5"/>
    <n v="261.63200000000001"/>
    <n v="3"/>
    <n v="0"/>
    <n v="0"/>
    <n v="0"/>
    <n v="1"/>
    <n v="423.25599999999997"/>
    <n v="2"/>
    <n v="100.008"/>
    <n v="0"/>
    <n v="523.26400000000001"/>
  </r>
  <r>
    <x v="6"/>
    <s v="7.26"/>
    <s v="2024 թվական, _x000a_1-ին  եռամսյակ"/>
    <s v="13.02.2024թ _x000a_N 267-Ա"/>
    <x v="46"/>
    <x v="0"/>
    <x v="0"/>
    <d v="2024-01-17T00:00:00"/>
    <d v="2024-01-21T00:00:00"/>
    <x v="22"/>
    <n v="137.3664"/>
    <n v="5"/>
    <n v="141"/>
    <n v="141"/>
    <n v="0"/>
    <n v="4"/>
    <n v="283.024"/>
    <n v="5"/>
    <n v="262.80799999999999"/>
    <n v="0"/>
    <n v="686.83199999999999"/>
  </r>
  <r>
    <x v="6"/>
    <s v="7.27"/>
    <s v="2024 թվական, _x000a_1-ին  եռամսյակ"/>
    <s v="13.02.2024թ _x000a_N 267-Ա"/>
    <x v="40"/>
    <x v="0"/>
    <x v="0"/>
    <d v="2024-01-17T00:00:00"/>
    <d v="2024-01-21T00:00:00"/>
    <x v="22"/>
    <n v="143.5582"/>
    <n v="5"/>
    <n v="157"/>
    <n v="157"/>
    <n v="0"/>
    <n v="4"/>
    <n v="350.54500000000002"/>
    <n v="5"/>
    <n v="210.24600000000001"/>
    <n v="0"/>
    <n v="717.79100000000005"/>
  </r>
  <r>
    <x v="6"/>
    <s v="7.28"/>
    <s v="2024 թվական, _x000a_1-ին  եռամսյակ"/>
    <s v="23.02.2024թ _x000a_N 344-Ա"/>
    <x v="47"/>
    <x v="0"/>
    <x v="0"/>
    <d v="2024-02-25T00:00:00"/>
    <d v="2024-02-28T00:00:00"/>
    <x v="23"/>
    <n v="175.93774999999999"/>
    <n v="4"/>
    <n v="218.75899999999999"/>
    <n v="218.75899999999999"/>
    <n v="0"/>
    <n v="3"/>
    <n v="266.74599999999998"/>
    <n v="4"/>
    <n v="218.24600000000001"/>
    <n v="0"/>
    <n v="703.75099999999998"/>
  </r>
  <r>
    <x v="6"/>
    <s v="7.29"/>
    <s v="2024 թվական, _x000a_1-ին  եռամսյակ"/>
    <s v="26.02.2024թ _x000a_N 179-Ա"/>
    <x v="37"/>
    <x v="0"/>
    <x v="0"/>
    <d v="2024-02-29T00:00:00"/>
    <d v="2024-03-02T00:00:00"/>
    <x v="1"/>
    <n v="108.45699999999999"/>
    <n v="3.1666666666666665"/>
    <n v="183.38399999999999"/>
    <n v="183.38399999999999"/>
    <n v="0"/>
    <n v="2"/>
    <n v="0"/>
    <n v="3"/>
    <n v="122.628"/>
    <n v="19.359000000000002"/>
    <n v="325.37099999999998"/>
  </r>
  <r>
    <x v="6"/>
    <s v="7.30"/>
    <s v="2024 թվական, _x000a_1-ին  եռամսյակ"/>
    <s v="04.03.2024թ _x000a_N 214-Ա"/>
    <x v="48"/>
    <x v="0"/>
    <x v="0"/>
    <d v="2024-03-05T00:00:00"/>
    <d v="2024-03-06T00:00:00"/>
    <x v="24"/>
    <n v="41.985999999999997"/>
    <n v="2"/>
    <n v="0"/>
    <n v="0"/>
    <n v="0"/>
    <n v="1"/>
    <n v="0"/>
    <n v="2"/>
    <n v="83.971999999999994"/>
    <n v="0"/>
    <n v="83.971999999999994"/>
  </r>
  <r>
    <x v="6"/>
    <s v="7.31"/>
    <s v="2024 թվական, _x000a_1-ին  եռամսյակ"/>
    <s v="04.03.2024թ _x000a_N 213-Ա"/>
    <x v="35"/>
    <x v="0"/>
    <x v="0"/>
    <d v="2024-03-06T00:00:00"/>
    <d v="2024-03-09T00:00:00"/>
    <x v="0"/>
    <n v="204.36649999999997"/>
    <n v="3"/>
    <n v="482.863"/>
    <n v="482.863"/>
    <n v="0"/>
    <n v="3"/>
    <n v="157.03399999999999"/>
    <n v="4"/>
    <n v="177.56899999999999"/>
    <n v="0"/>
    <n v="817.46599999999989"/>
  </r>
  <r>
    <x v="6"/>
    <s v="7.32"/>
    <s v="2024 թվական, _x000a_1-ին  եռամսյակ"/>
    <s v="04.03.2024թ _x000a_N 213-Ա"/>
    <x v="49"/>
    <x v="0"/>
    <x v="0"/>
    <d v="2024-03-06T00:00:00"/>
    <d v="2024-03-09T00:00:00"/>
    <x v="0"/>
    <n v="261.41800000000001"/>
    <n v="4"/>
    <n v="573.36400000000003"/>
    <n v="573.36400000000003"/>
    <n v="0"/>
    <n v="3"/>
    <n v="235.55"/>
    <n v="4"/>
    <n v="236.75800000000001"/>
    <n v="0"/>
    <n v="1045.672"/>
  </r>
  <r>
    <x v="6"/>
    <s v="7.33"/>
    <s v="2024 թվական, _x000a_1-ին  եռամսյակ"/>
    <s v="04.03.2024թ _x000a_N 213-Ա"/>
    <x v="47"/>
    <x v="0"/>
    <x v="0"/>
    <d v="2024-03-06T00:00:00"/>
    <d v="2024-03-09T00:00:00"/>
    <x v="0"/>
    <n v="261.41800000000001"/>
    <n v="4"/>
    <n v="573.36400000000003"/>
    <n v="573.36400000000003"/>
    <n v="0"/>
    <n v="3"/>
    <n v="235.55"/>
    <n v="4"/>
    <n v="236.75800000000001"/>
    <n v="0"/>
    <n v="1045.672"/>
  </r>
  <r>
    <x v="7"/>
    <s v="7.34"/>
    <s v="2024 թվական, _x000a_1-ին  եռամսյակ"/>
    <s v="31․01․2024թ _x000a_N 180-Կ"/>
    <x v="50"/>
    <x v="0"/>
    <x v="0"/>
    <d v="2024-03-04T00:00:00"/>
    <d v="2024-03-08T00:00:00"/>
    <x v="16"/>
    <n v="136.82679999999999"/>
    <n v="5"/>
    <n v="221.49600000000001"/>
    <n v="221.49600000000001"/>
    <n v="0"/>
    <n v="4"/>
    <n v="215.09299999999999"/>
    <n v="5"/>
    <n v="247.54499999999999"/>
    <n v="0"/>
    <n v="684.13400000000001"/>
  </r>
  <r>
    <x v="7"/>
    <s v="7.35"/>
    <s v="2024 թվական, _x000a_1-ին  եռամսյակ"/>
    <s v="31․01․2024թ _x000a_N 182-Կ"/>
    <x v="51"/>
    <x v="0"/>
    <x v="0"/>
    <d v="2024-03-04T00:00:00"/>
    <d v="2024-03-08T00:00:00"/>
    <x v="16"/>
    <n v="136.82679999999999"/>
    <n v="5"/>
    <n v="221.49600000000001"/>
    <n v="221.49600000000001"/>
    <n v="0"/>
    <n v="4"/>
    <n v="215.09299999999999"/>
    <n v="5"/>
    <n v="247.54499999999999"/>
    <n v="0"/>
    <n v="684.13400000000001"/>
  </r>
  <r>
    <x v="7"/>
    <s v="7.36"/>
    <s v="2024 թվական, _x000a_1-ին  եռամսյակ"/>
    <s v="31․01․2024թ _x000a_N 181-Կ"/>
    <x v="52"/>
    <x v="0"/>
    <x v="0"/>
    <d v="2024-03-05T00:00:00"/>
    <d v="2024-03-07T00:00:00"/>
    <x v="5"/>
    <n v="124.077"/>
    <n v="3"/>
    <n v="0"/>
    <n v="0"/>
    <n v="0"/>
    <n v="2"/>
    <n v="0"/>
    <n v="3"/>
    <n v="372.23099999999999"/>
    <n v="0"/>
    <n v="372.23099999999999"/>
  </r>
  <r>
    <x v="8"/>
    <s v="8.1"/>
    <s v="2024 թվական, _x000a_1-ին  եռամսյակ"/>
    <s v="24.01.2024թ _x000a_N 70-Ա"/>
    <x v="53"/>
    <x v="0"/>
    <x v="0"/>
    <d v="2024-01-25T00:00:00"/>
    <d v="2024-01-26T00:00:00"/>
    <x v="9"/>
    <n v="41.523000000000003"/>
    <n v="2"/>
    <n v="0"/>
    <n v="0"/>
    <n v="0"/>
    <n v="1"/>
    <n v="23.26"/>
    <n v="2"/>
    <n v="59.786000000000001"/>
    <n v="0"/>
    <n v="83.046000000000006"/>
  </r>
  <r>
    <x v="8"/>
    <s v="8.2"/>
    <s v="2024 թվական, _x000a_1-ին  եռամսյակ"/>
    <s v="04.03.2024թ _x000a_N 214-Ա"/>
    <x v="54"/>
    <x v="0"/>
    <x v="0"/>
    <d v="2024-03-05T00:00:00"/>
    <d v="2024-03-06T00:00:00"/>
    <x v="24"/>
    <n v="60.7575"/>
    <n v="2"/>
    <n v="0"/>
    <n v="0"/>
    <n v="0"/>
    <n v="1"/>
    <n v="37.710999999999999"/>
    <n v="2"/>
    <n v="83.804000000000002"/>
    <n v="0"/>
    <n v="121.515"/>
  </r>
  <r>
    <x v="8"/>
    <s v="8.3"/>
    <s v="2024 թվական, _x000a_1-ին  եռամսյակ"/>
    <s v="05.03.2024թ _x000a_N 69-Ա"/>
    <x v="55"/>
    <x v="0"/>
    <x v="0"/>
    <d v="2024-03-06T00:00:00"/>
    <d v="2024-03-09T00:00:00"/>
    <x v="5"/>
    <n v="62.494500000000002"/>
    <n v="4"/>
    <n v="0"/>
    <n v="0"/>
    <n v="0"/>
    <n v="3"/>
    <n v="49.15"/>
    <n v="4"/>
    <n v="200.828"/>
    <n v="0"/>
    <n v="249.97800000000001"/>
  </r>
  <r>
    <x v="8"/>
    <s v="8.4"/>
    <s v="2024 թվական, _x000a_1-ին  եռամսյակ"/>
    <s v="05.03.2024թ _x000a_N 69-Ա"/>
    <x v="56"/>
    <x v="0"/>
    <x v="0"/>
    <d v="2024-03-06T00:00:00"/>
    <d v="2024-03-09T00:00:00"/>
    <x v="5"/>
    <n v="62.494500000000002"/>
    <n v="4"/>
    <n v="0"/>
    <n v="0"/>
    <n v="0"/>
    <n v="3"/>
    <n v="49.15"/>
    <n v="4"/>
    <n v="200.828"/>
    <n v="0"/>
    <n v="249.97800000000001"/>
  </r>
  <r>
    <x v="8"/>
    <s v="8.5"/>
    <s v="2024 թվական, _x000a_1-ին  եռամսյակ"/>
    <s v="01.03.2024թ _x000a_N 65-Ա"/>
    <x v="57"/>
    <x v="0"/>
    <x v="0"/>
    <d v="2024-03-03T00:00:00"/>
    <d v="2024-03-04T00:00:00"/>
    <x v="25"/>
    <n v="87.5"/>
    <n v="2"/>
    <n v="175"/>
    <n v="175"/>
    <n v="0"/>
    <n v="1"/>
    <n v="0"/>
    <n v="2"/>
    <n v="0"/>
    <n v="0"/>
    <n v="175"/>
  </r>
  <r>
    <x v="8"/>
    <s v="8.6"/>
    <s v="2024 թվական, _x000a_1-ին  եռամսյակ"/>
    <s v="01.03.2024թ _x000a_N 65-Ա"/>
    <x v="58"/>
    <x v="0"/>
    <x v="0"/>
    <d v="2024-03-03T00:00:00"/>
    <d v="2024-03-04T00:00:00"/>
    <x v="25"/>
    <n v="87.5"/>
    <n v="2"/>
    <n v="175"/>
    <n v="175"/>
    <n v="0"/>
    <n v="1"/>
    <n v="0"/>
    <n v="2"/>
    <n v="0"/>
    <n v="0"/>
    <n v="175"/>
  </r>
  <r>
    <x v="9"/>
    <s v="9.1"/>
    <s v="2024 թվական, _x000a_1-ին  եռամսյակ"/>
    <s v="15․01․2024թ _x000a_N 40-Ա"/>
    <x v="59"/>
    <x v="0"/>
    <x v="0"/>
    <d v="2024-01-18T00:00:00"/>
    <d v="2024-01-21T00:00:00"/>
    <x v="26"/>
    <n v="136.18074999999999"/>
    <n v="4"/>
    <n v="321.14800000000002"/>
    <n v="321.14800000000002"/>
    <n v="0"/>
    <n v="3"/>
    <n v="71.846999999999994"/>
    <n v="4"/>
    <n v="151.72800000000001"/>
    <n v="0"/>
    <n v="544.72299999999996"/>
  </r>
  <r>
    <x v="9"/>
    <s v="9.2"/>
    <s v="2024 թվական, _x000a_1-ին  եռամսյակ"/>
    <s v="29․01․2024թ _x000a_N 85-Ա"/>
    <x v="60"/>
    <x v="0"/>
    <x v="0"/>
    <d v="2024-02-12T00:00:00"/>
    <d v="2024-02-14T00:00:00"/>
    <x v="22"/>
    <n v="197.72766666666666"/>
    <n v="3"/>
    <n v="251.6"/>
    <n v="251.6"/>
    <n v="0"/>
    <n v="2"/>
    <n v="177.86600000000001"/>
    <n v="3"/>
    <n v="163.71700000000001"/>
    <n v="0"/>
    <n v="593.18299999999999"/>
  </r>
  <r>
    <x v="9"/>
    <s v="9.3"/>
    <s v="2024 թվական, _x000a_1-ին  եռամսյակ"/>
    <s v="30․01․2024թ _x000a_N 104-Ա"/>
    <x v="61"/>
    <x v="0"/>
    <x v="0"/>
    <d v="2024-02-17T00:00:00"/>
    <d v="2024-02-21T00:00:00"/>
    <x v="27"/>
    <n v="82.094799999999992"/>
    <n v="3.6666666666666665"/>
    <n v="211.04599999999999"/>
    <n v="211.04599999999999"/>
    <n v="0"/>
    <n v="4"/>
    <n v="106.577"/>
    <n v="5"/>
    <n v="92.850999999999999"/>
    <n v="0"/>
    <n v="410.47399999999999"/>
  </r>
  <r>
    <x v="9"/>
    <s v="9.4"/>
    <s v="2024 թվական, _x000a_1-ին  եռամսյակ"/>
    <s v="30․01․2024թ _x000a_N 4-Ա կարգադրություն"/>
    <x v="62"/>
    <x v="0"/>
    <x v="0"/>
    <d v="2024-02-05T00:00:00"/>
    <d v="2024-02-07T00:00:00"/>
    <x v="13"/>
    <n v="71.051000000000002"/>
    <n v="2.6"/>
    <n v="0"/>
    <n v="0"/>
    <n v="0"/>
    <n v="2"/>
    <n v="111.42100000000001"/>
    <n v="3"/>
    <n v="101.732"/>
    <n v="0"/>
    <n v="213.15300000000002"/>
  </r>
  <r>
    <x v="9"/>
    <s v="9.5"/>
    <s v="2024 թվական, _x000a_1-ին  եռամսյակ"/>
    <s v="22․01․2024թ _x000a_N 61-Ա"/>
    <x v="63"/>
    <x v="0"/>
    <x v="0"/>
    <d v="2024-02-06T00:00:00"/>
    <d v="2024-02-09T00:00:00"/>
    <x v="5"/>
    <n v="177.28375"/>
    <n v="4"/>
    <n v="265.92599999999999"/>
    <n v="265.92599999999999"/>
    <n v="0"/>
    <n v="3"/>
    <n v="243.89599999999999"/>
    <n v="4"/>
    <n v="199.31299999999999"/>
    <n v="0"/>
    <n v="709.13499999999999"/>
  </r>
  <r>
    <x v="9"/>
    <s v="9.6"/>
    <s v="2024 թվական, _x000a_1-ին  եռամսյակ"/>
    <s v="24․01․2024թ _x000a_N 70-Ա"/>
    <x v="62"/>
    <x v="0"/>
    <x v="0"/>
    <d v="2023-10-18T00:00:00"/>
    <d v="2023-10-20T00:00:00"/>
    <x v="7"/>
    <n v="7.7836666666666661"/>
    <n v="2.6"/>
    <n v="0"/>
    <n v="0"/>
    <n v="0"/>
    <n v="2"/>
    <n v="23.350999999999999"/>
    <n v="3"/>
    <n v="0"/>
    <n v="0"/>
    <n v="23.350999999999999"/>
  </r>
  <r>
    <x v="9"/>
    <s v="9.7"/>
    <s v="2024 թվական, _x000a_1-ին  եռամսյակ"/>
    <s v="31․01․2024թ _x000a_N 109-Ա"/>
    <x v="64"/>
    <x v="0"/>
    <x v="0"/>
    <d v="2024-02-12T00:00:00"/>
    <d v="2024-02-14T00:00:00"/>
    <x v="22"/>
    <n v="157.32766666666669"/>
    <n v="3"/>
    <n v="130.4"/>
    <n v="130.4"/>
    <n v="0"/>
    <n v="2"/>
    <n v="177.86600000000001"/>
    <n v="3"/>
    <n v="163.71700000000001"/>
    <n v="0"/>
    <n v="471.98300000000006"/>
  </r>
  <r>
    <x v="9"/>
    <s v="9.8"/>
    <s v="2024 թվական, _x000a_1-ին  եռամսյակ"/>
    <s v="31․01․2024թ _x000a_N 109-Ա"/>
    <x v="65"/>
    <x v="0"/>
    <x v="0"/>
    <d v="2024-02-12T00:00:00"/>
    <d v="2024-02-14T00:00:00"/>
    <x v="22"/>
    <n v="157.32766666666669"/>
    <n v="3"/>
    <n v="130.4"/>
    <n v="130.4"/>
    <n v="0"/>
    <n v="2"/>
    <n v="177.86600000000001"/>
    <n v="3"/>
    <n v="163.71700000000001"/>
    <n v="0"/>
    <n v="471.98300000000006"/>
  </r>
  <r>
    <x v="9"/>
    <s v="9.9"/>
    <s v="2024 թվական, _x000a_1-ին  եռամսյակ"/>
    <s v="06․02․2024թ _x000a_N 137-Ա"/>
    <x v="59"/>
    <x v="0"/>
    <x v="0"/>
    <d v="2024-02-09T00:00:00"/>
    <d v="2024-02-12T00:00:00"/>
    <x v="10"/>
    <n v="81.54525000000001"/>
    <n v="4"/>
    <n v="171.761"/>
    <n v="171.761"/>
    <n v="0"/>
    <n v="3"/>
    <n v="71.998000000000005"/>
    <n v="4"/>
    <n v="82.421999999999997"/>
    <n v="0"/>
    <n v="326.18100000000004"/>
  </r>
  <r>
    <x v="9"/>
    <s v="9.10"/>
    <s v="2024 թվական, _x000a_1-ին  եռամսյակ"/>
    <s v="05․02․2024թ _x000a_N 133-Ա"/>
    <x v="61"/>
    <x v="0"/>
    <x v="0"/>
    <d v="2024-02-22T00:00:00"/>
    <d v="2024-02-23T00:00:00"/>
    <x v="28"/>
    <n v="238.64350000000002"/>
    <n v="3.6666666666666665"/>
    <n v="306.14400000000001"/>
    <n v="306.14400000000001"/>
    <n v="0"/>
    <n v="1"/>
    <n v="48.338000000000001"/>
    <n v="2"/>
    <n v="122.80500000000001"/>
    <n v="0"/>
    <n v="477.28700000000003"/>
  </r>
  <r>
    <x v="9"/>
    <s v="9.11"/>
    <s v="2024 թվական, _x000a_1-ին  եռամսյակ"/>
    <s v="02․02․2024թ _x000a_N 125-Ա"/>
    <x v="61"/>
    <x v="0"/>
    <x v="0"/>
    <d v="2024-02-28T00:00:00"/>
    <d v="2024-03-02T00:00:00"/>
    <x v="29"/>
    <n v="112.05825"/>
    <n v="3.6666666666666665"/>
    <n v="255.75200000000001"/>
    <n v="255.75200000000001"/>
    <n v="0"/>
    <n v="3"/>
    <n v="116.459"/>
    <n v="4"/>
    <n v="76.022000000000006"/>
    <n v="0"/>
    <n v="448.233"/>
  </r>
  <r>
    <x v="9"/>
    <s v="9.12"/>
    <s v="2024 թվական, _x000a_1-ին  եռամսյակ"/>
    <s v="26․01․2024թ _x000a_N 89-Ա"/>
    <x v="66"/>
    <x v="0"/>
    <x v="0"/>
    <d v="2024-02-27T00:00:00"/>
    <d v="2024-03-01T00:00:00"/>
    <x v="5"/>
    <n v="179.66799999999998"/>
    <n v="3.5"/>
    <n v="275.90899999999999"/>
    <n v="275.90899999999999"/>
    <n v="0"/>
    <n v="3"/>
    <n v="243.65100000000001"/>
    <n v="4"/>
    <n v="199.11199999999999"/>
    <n v="0"/>
    <n v="718.67199999999991"/>
  </r>
  <r>
    <x v="9"/>
    <s v="9.13"/>
    <s v="2024 թվական, _x000a_1-ին  եռամսյակ"/>
    <s v="27․02․2024թ _x000a_N 288-Ա"/>
    <x v="62"/>
    <x v="0"/>
    <x v="0"/>
    <d v="2024-03-02T00:00:00"/>
    <d v="2024-03-04T00:00:00"/>
    <x v="30"/>
    <n v="18.598666666666666"/>
    <n v="2.6"/>
    <n v="0"/>
    <n v="0"/>
    <n v="0"/>
    <n v="2"/>
    <n v="0"/>
    <n v="3"/>
    <n v="55.795999999999999"/>
    <n v="0"/>
    <n v="55.795999999999999"/>
  </r>
  <r>
    <x v="9"/>
    <s v="9.14"/>
    <s v="2024 թվական, _x000a_1-ին  եռամսյակ"/>
    <s v="27․02․2024թ _x000a_N 288-Ա"/>
    <x v="67"/>
    <x v="0"/>
    <x v="0"/>
    <d v="2024-03-02T00:00:00"/>
    <d v="2024-03-04T00:00:00"/>
    <x v="30"/>
    <n v="132.02666666666667"/>
    <n v="3"/>
    <n v="265.88900000000001"/>
    <n v="265.88900000000001"/>
    <n v="0"/>
    <n v="2"/>
    <n v="0"/>
    <n v="3"/>
    <n v="130.191"/>
    <n v="0"/>
    <n v="396.08000000000004"/>
  </r>
  <r>
    <x v="9"/>
    <s v="9.15"/>
    <s v="2024 թվական, _x000a_1-ին  եռամսյակ"/>
    <s v="27․02․2024թ _x000a_N 288-Ա"/>
    <x v="68"/>
    <x v="0"/>
    <x v="0"/>
    <d v="2024-03-02T00:00:00"/>
    <d v="2024-03-04T00:00:00"/>
    <x v="30"/>
    <n v="132.02666666666667"/>
    <n v="3"/>
    <n v="265.88900000000001"/>
    <n v="265.88900000000001"/>
    <n v="0"/>
    <n v="2"/>
    <n v="0"/>
    <n v="3"/>
    <n v="130.191"/>
    <n v="0"/>
    <n v="396.08000000000004"/>
  </r>
  <r>
    <x v="9"/>
    <s v="9.16"/>
    <s v="2024 թվական, _x000a_1-ին  եռամսյակ"/>
    <s v="27․02․2024թ _x000a_N 288-Ա"/>
    <x v="69"/>
    <x v="0"/>
    <x v="0"/>
    <d v="2024-03-02T00:00:00"/>
    <d v="2024-03-04T00:00:00"/>
    <x v="30"/>
    <n v="132.02666666666667"/>
    <n v="3"/>
    <n v="265.88900000000001"/>
    <n v="265.88900000000001"/>
    <n v="0"/>
    <n v="2"/>
    <n v="0"/>
    <n v="3"/>
    <n v="130.191"/>
    <n v="0"/>
    <n v="396.08000000000004"/>
  </r>
  <r>
    <x v="9"/>
    <s v="9.17"/>
    <s v="2024 թվական, _x000a_1-ին  եռամսյակ"/>
    <s v="27․02․2024թ _x000a_N 288-Ա"/>
    <x v="70"/>
    <x v="0"/>
    <x v="0"/>
    <d v="2024-03-02T00:00:00"/>
    <d v="2024-03-04T00:00:00"/>
    <x v="30"/>
    <n v="132.02666666666667"/>
    <n v="3"/>
    <n v="265.88900000000001"/>
    <n v="265.88900000000001"/>
    <n v="0"/>
    <n v="2"/>
    <n v="0"/>
    <n v="3"/>
    <n v="130.191"/>
    <n v="0"/>
    <n v="396.08000000000004"/>
  </r>
  <r>
    <x v="9"/>
    <s v="9.18"/>
    <s v="2024 թվական, _x000a_1-ին  եռամսյակ"/>
    <s v="27․02․2024թ _x000a_N 288-Ա"/>
    <x v="71"/>
    <x v="0"/>
    <x v="0"/>
    <d v="2024-03-02T00:00:00"/>
    <d v="2024-03-04T00:00:00"/>
    <x v="30"/>
    <n v="132.02666666666667"/>
    <n v="3"/>
    <n v="265.88900000000001"/>
    <n v="265.88900000000001"/>
    <n v="0"/>
    <n v="2"/>
    <n v="0"/>
    <n v="3"/>
    <n v="130.191"/>
    <n v="0"/>
    <n v="396.08000000000004"/>
  </r>
  <r>
    <x v="9"/>
    <s v="9.19"/>
    <s v="2024 թվական, _x000a_1-ին  եռամսյակ"/>
    <s v="27․02․2024թ _x000a_N 181-Ա"/>
    <x v="62"/>
    <x v="0"/>
    <x v="0"/>
    <d v="2024-02-27T00:00:00"/>
    <d v="2024-02-27T00:00:00"/>
    <x v="31"/>
    <n v="40.768000000000001"/>
    <n v="2.6"/>
    <n v="0"/>
    <n v="0"/>
    <n v="0"/>
    <n v="0"/>
    <n v="0"/>
    <n v="1"/>
    <n v="40.768000000000001"/>
    <n v="0"/>
    <n v="40.768000000000001"/>
  </r>
  <r>
    <x v="9"/>
    <s v="9.20"/>
    <s v="2024 թվական, _x000a_1-ին  եռամսյակ"/>
    <s v="13․03․2023թ _x000a_N 307-Ա"/>
    <x v="62"/>
    <x v="0"/>
    <x v="0"/>
    <d v="2024-04-03T00:00:00"/>
    <d v="2024-04-05T00:00:00"/>
    <x v="5"/>
    <n v="273.40733333333333"/>
    <n v="2.6"/>
    <n v="507.16199999999998"/>
    <n v="507.16199999999998"/>
    <n v="0"/>
    <n v="2"/>
    <n v="163.107"/>
    <n v="3"/>
    <n v="149.953"/>
    <n v="0"/>
    <n v="820.22199999999998"/>
  </r>
  <r>
    <x v="9"/>
    <s v="9.21"/>
    <s v="2024 թվական, _x000a_1-ին  եռամսյակ"/>
    <s v="13․03․2023թ _x000a_N 307-Ա"/>
    <x v="66"/>
    <x v="0"/>
    <x v="0"/>
    <d v="2024-04-03T00:00:00"/>
    <d v="2024-04-05T00:00:00"/>
    <x v="5"/>
    <n v="273.40733333333333"/>
    <n v="3.5"/>
    <n v="507.16199999999998"/>
    <n v="507.16199999999998"/>
    <n v="0"/>
    <n v="2"/>
    <n v="163.107"/>
    <n v="3"/>
    <n v="149.953"/>
    <n v="0"/>
    <n v="820.22199999999998"/>
  </r>
  <r>
    <x v="10"/>
    <s v="10.1"/>
    <s v="2024 թվական, _x000a_1-ին  եռամսյակ"/>
    <s v="01.02.2024թ _x000a_N 101-Ա"/>
    <x v="72"/>
    <x v="0"/>
    <x v="0"/>
    <d v="2024-02-20T00:00:00"/>
    <d v="2024-02-23T00:00:00"/>
    <x v="32"/>
    <n v="31.514250000000001"/>
    <n v="5"/>
    <n v="0"/>
    <n v="0"/>
    <n v="0"/>
    <n v="3"/>
    <n v="87.998000000000005"/>
    <n v="4"/>
    <n v="38.058999999999997"/>
    <n v="0"/>
    <n v="126.057"/>
  </r>
  <r>
    <x v="10"/>
    <s v="10.2"/>
    <s v="2024 թվական, _x000a_1-ին  եռամսյակ"/>
    <s v="14.02.2024թ _x000a_N 10-Ա/4"/>
    <x v="73"/>
    <x v="0"/>
    <x v="0"/>
    <d v="2024-02-20T00:00:00"/>
    <d v="2024-02-23T00:00:00"/>
    <x v="32"/>
    <n v="156.47299999999998"/>
    <n v="4"/>
    <n v="353"/>
    <n v="353"/>
    <n v="0"/>
    <n v="3"/>
    <n v="146.76599999999999"/>
    <n v="4"/>
    <n v="126.126"/>
    <n v="0"/>
    <n v="625.89199999999994"/>
  </r>
  <r>
    <x v="10"/>
    <s v="10.3"/>
    <s v="2024 թվական, _x000a_1-ին  եռամսյակ"/>
    <s v="20.02.2024թ _x000a_N 155-Ա"/>
    <x v="72"/>
    <x v="0"/>
    <x v="0"/>
    <d v="2024-03-10T00:00:00"/>
    <d v="2024-03-15T00:00:00"/>
    <x v="33"/>
    <n v="187.83433333333335"/>
    <n v="5"/>
    <n v="0"/>
    <n v="0"/>
    <n v="0"/>
    <n v="5"/>
    <n v="787.69600000000003"/>
    <n v="6"/>
    <n v="339.31"/>
    <n v="0"/>
    <n v="1127.0060000000001"/>
  </r>
  <r>
    <x v="10"/>
    <s v="10.4"/>
    <s v="2024 թվական, _x000a_1-ին  եռամսյակ"/>
    <s v="19․02.2024թ _x000a_N 11-Ա/4 "/>
    <x v="74"/>
    <x v="0"/>
    <x v="0"/>
    <d v="2024-03-08T00:00:00"/>
    <d v="2024-03-10T00:00:00"/>
    <x v="5"/>
    <n v="182.23666666666668"/>
    <n v="3"/>
    <n v="234.161"/>
    <n v="234.161"/>
    <n v="0"/>
    <n v="2"/>
    <n v="163.13900000000001"/>
    <n v="3"/>
    <n v="149.41"/>
    <n v="0"/>
    <n v="546.71"/>
  </r>
  <r>
    <x v="11"/>
    <s v="11.1"/>
    <s v="2024 թվական, _x000a_1-ին  եռամսյակ"/>
    <s v="11․01․2024թ _x000a_N 49-Ա"/>
    <x v="75"/>
    <x v="0"/>
    <x v="0"/>
    <d v="2024-01-15T00:00:00"/>
    <d v="2024-01-19T00:00:00"/>
    <x v="32"/>
    <n v="234.08499999999998"/>
    <n v="4.666666666666667"/>
    <n v="816.41899999999998"/>
    <n v="816.41899999999998"/>
    <n v="0"/>
    <n v="4"/>
    <n v="196.05199999999999"/>
    <n v="5"/>
    <n v="157.95400000000001"/>
    <n v="0"/>
    <n v="1170.425"/>
  </r>
  <r>
    <x v="11"/>
    <s v="11.2"/>
    <s v="2024 թվական, _x000a_1-ին  եռամսյակ"/>
    <s v="11․01․2024թ _x000a_N 10-Ա"/>
    <x v="76"/>
    <x v="0"/>
    <x v="0"/>
    <d v="2024-01-15T00:00:00"/>
    <d v="2024-01-19T00:00:00"/>
    <x v="32"/>
    <n v="234.08499999999998"/>
    <n v="5"/>
    <n v="816.41899999999998"/>
    <n v="816.41899999999998"/>
    <n v="0"/>
    <n v="4"/>
    <n v="196.05199999999999"/>
    <n v="5"/>
    <n v="157.95400000000001"/>
    <n v="0"/>
    <n v="1170.425"/>
  </r>
  <r>
    <x v="11"/>
    <s v="11.3"/>
    <s v="2024 թվական, _x000a_1-ին  եռամսյակ"/>
    <s v="15․01․2024թ _x000a_N 62-Ա"/>
    <x v="77"/>
    <x v="0"/>
    <x v="0"/>
    <d v="2024-01-15T00:00:00"/>
    <d v="2024-01-19T00:00:00"/>
    <x v="11"/>
    <n v="170.44400000000002"/>
    <n v="2.5"/>
    <n v="590.90300000000002"/>
    <n v="590.90300000000002"/>
    <n v="0"/>
    <n v="4"/>
    <n v="0"/>
    <n v="5"/>
    <n v="251.31700000000001"/>
    <n v="10"/>
    <n v="852.22"/>
  </r>
  <r>
    <x v="11"/>
    <s v="11.4"/>
    <s v="2024 թվական, _x000a_1-ին  եռամսյակ"/>
    <s v="24․01․2024թ _x000a_N 70 -Ա"/>
    <x v="77"/>
    <x v="0"/>
    <x v="0"/>
    <d v="2024-01-25T00:00:00"/>
    <d v="2024-01-26T00:00:00"/>
    <x v="9"/>
    <n v="47.292500000000004"/>
    <n v="2.5"/>
    <n v="0"/>
    <n v="0"/>
    <n v="0"/>
    <n v="1"/>
    <n v="34.680999999999997"/>
    <n v="2"/>
    <n v="59.904000000000003"/>
    <n v="0"/>
    <n v="94.585000000000008"/>
  </r>
  <r>
    <x v="11"/>
    <s v="11.5"/>
    <s v="2024 թվական, _x000a_1-ին  եռամսյակ"/>
    <s v="20.02.2024թ _x000a_N 119-Ա"/>
    <x v="78"/>
    <x v="0"/>
    <x v="0"/>
    <d v="2024-02-25T00:00:00"/>
    <d v="2024-02-29T00:00:00"/>
    <x v="34"/>
    <n v="78.33959999999999"/>
    <n v="5.5"/>
    <n v="0"/>
    <n v="0"/>
    <n v="0"/>
    <n v="4"/>
    <n v="192.922"/>
    <n v="5"/>
    <n v="198.77600000000001"/>
    <n v="0"/>
    <n v="391.69799999999998"/>
  </r>
  <r>
    <x v="11"/>
    <s v="11.6"/>
    <s v="2024 թվական, _x000a_1-ին  եռամսյակ"/>
    <s v="20.02.2024թ _x000a_N 295-Ա"/>
    <x v="75"/>
    <x v="0"/>
    <x v="0"/>
    <d v="2024-02-25T00:00:00"/>
    <d v="2024-02-29T00:00:00"/>
    <x v="34"/>
    <n v="78.33959999999999"/>
    <n v="4.666666666666667"/>
    <n v="0"/>
    <n v="0"/>
    <n v="0"/>
    <n v="4"/>
    <n v="192.922"/>
    <n v="5"/>
    <n v="198.77600000000001"/>
    <n v="0"/>
    <n v="391.69799999999998"/>
  </r>
  <r>
    <x v="11"/>
    <s v="11.7"/>
    <s v="2024 թվական, _x000a_1-ին  եռամսյակ"/>
    <s v="23․02․2024թ _x000a_N 312-Ա "/>
    <x v="77"/>
    <x v="0"/>
    <x v="0"/>
    <d v="2024-02-23T00:00:00"/>
    <d v="2024-02-24T00:00:00"/>
    <x v="35"/>
    <n v="163.56300000000002"/>
    <n v="2.5"/>
    <n v="157"/>
    <n v="157"/>
    <n v="0"/>
    <n v="1"/>
    <n v="73.593000000000004"/>
    <n v="2"/>
    <n v="86.533000000000001"/>
    <n v="10"/>
    <n v="327.12600000000003"/>
  </r>
  <r>
    <x v="11"/>
    <s v="11.8"/>
    <s v="2024 թվական, _x000a_1-ին  եռամսյակ"/>
    <s v="26․02․2024թ _x000a_N 321-Ա "/>
    <x v="79"/>
    <x v="0"/>
    <x v="0"/>
    <d v="2024-02-26T00:00:00"/>
    <d v="2024-02-29T00:00:00"/>
    <x v="12"/>
    <n v="33.46"/>
    <n v="3.5"/>
    <n v="0"/>
    <n v="0"/>
    <n v="0"/>
    <n v="3"/>
    <n v="0"/>
    <n v="4"/>
    <n v="133.84"/>
    <n v="0"/>
    <n v="133.84"/>
  </r>
  <r>
    <x v="11"/>
    <s v="11.9"/>
    <s v="2024 թվական, _x000a_1-ին  եռամսյակ"/>
    <s v="22․02․2024թ _x000a_N 313-Ա "/>
    <x v="75"/>
    <x v="0"/>
    <x v="0"/>
    <d v="2024-02-26T00:00:00"/>
    <d v="2024-02-29T00:00:00"/>
    <x v="34"/>
    <n v="139.31025"/>
    <n v="4.666666666666667"/>
    <n v="489.28199999999998"/>
    <n v="489.28199999999998"/>
    <n v="0"/>
    <n v="3"/>
    <n v="48.216000000000001"/>
    <n v="4"/>
    <n v="19.742999999999999"/>
    <n v="0"/>
    <n v="557.24099999999999"/>
  </r>
  <r>
    <x v="11"/>
    <s v="11.10"/>
    <s v="2024 թվական, _x000a_1-ին  եռամսյակ"/>
    <s v="22․02․2024թ _x000a_N 134-Ա "/>
    <x v="78"/>
    <x v="0"/>
    <x v="0"/>
    <d v="2024-02-25T00:00:00"/>
    <d v="2024-03-01T00:00:00"/>
    <x v="34"/>
    <n v="92.873499999999993"/>
    <n v="5.5"/>
    <n v="489.28199999999998"/>
    <n v="489.28199999999998"/>
    <n v="0"/>
    <n v="5"/>
    <n v="48.216000000000001"/>
    <n v="6"/>
    <n v="19.742999999999999"/>
    <n v="0"/>
    <n v="557.24099999999999"/>
  </r>
  <r>
    <x v="11"/>
    <s v="11.11"/>
    <s v="2024 թվական, _x000a_1-ին  եռամսյակ"/>
    <s v="15․03․2024թ _x000a_N 435-Ա "/>
    <x v="79"/>
    <x v="0"/>
    <x v="0"/>
    <d v="2024-03-18T00:00:00"/>
    <d v="2024-03-20T00:00:00"/>
    <x v="36"/>
    <n v="266.33666666666664"/>
    <n v="3.5"/>
    <n v="590.35500000000002"/>
    <n v="590.35500000000002"/>
    <n v="0"/>
    <n v="2"/>
    <n v="82.64"/>
    <n v="3"/>
    <n v="121.015"/>
    <n v="5"/>
    <n v="799.01"/>
  </r>
  <r>
    <x v="11"/>
    <s v="11.13"/>
    <s v="2024 թվական, _x000a_1-ին  եռամսյակ"/>
    <s v="14․02․2024թ _x000a_N 181-Ա "/>
    <x v="80"/>
    <x v="0"/>
    <x v="0"/>
    <d v="2024-03-18T00:00:00"/>
    <d v="2024-03-20T00:00:00"/>
    <x v="36"/>
    <n v="282.93299999999999"/>
    <n v="3"/>
    <n v="618.1"/>
    <n v="618.1"/>
    <n v="0"/>
    <n v="2"/>
    <n v="82.64"/>
    <n v="3"/>
    <n v="121.015"/>
    <n v="27.044"/>
    <n v="848.79899999999998"/>
  </r>
  <r>
    <x v="11"/>
    <s v="11.14"/>
    <s v="2024 թվական, _x000a_1-ին  եռամսյակ"/>
    <s v="19․03․2024թ _x000a_N 461-Ա "/>
    <x v="77"/>
    <x v="0"/>
    <x v="0"/>
    <d v="2024-03-19T00:00:00"/>
    <d v="2024-03-19T00:00:00"/>
    <x v="1"/>
    <n v="138.65299999999999"/>
    <n v="2.5"/>
    <n v="88.103999999999999"/>
    <n v="88.103999999999999"/>
    <n v="0"/>
    <n v="0"/>
    <n v="0"/>
    <n v="1"/>
    <n v="30.548999999999999"/>
    <n v="20"/>
    <n v="138.65299999999999"/>
  </r>
  <r>
    <x v="11"/>
    <s v="11.15"/>
    <s v="2024 թվական, _x000a_1-ին  եռամսյակ"/>
    <s v="19․03․2024թ _x000a_N 461-Ա "/>
    <x v="81"/>
    <x v="0"/>
    <x v="0"/>
    <d v="2024-03-19T00:00:00"/>
    <d v="2024-03-19T00:00:00"/>
    <x v="1"/>
    <n v="118.65299999999999"/>
    <n v="1"/>
    <n v="88.103999999999999"/>
    <n v="88.103999999999999"/>
    <n v="0"/>
    <n v="0"/>
    <n v="0"/>
    <n v="1"/>
    <n v="30.548999999999999"/>
    <n v="0"/>
    <n v="118.65299999999999"/>
  </r>
  <r>
    <x v="11"/>
    <s v="11.16"/>
    <s v="2024 թվական, _x000a_1-ին  եռամսյակ"/>
    <s v="19․03․2024թ _x000a_N 461-Ա "/>
    <x v="82"/>
    <x v="0"/>
    <x v="0"/>
    <d v="2024-03-19T00:00:00"/>
    <d v="2024-03-19T00:00:00"/>
    <x v="1"/>
    <n v="147.15299999999999"/>
    <n v="1"/>
    <n v="116.604"/>
    <n v="116.604"/>
    <n v="0"/>
    <n v="0"/>
    <n v="0"/>
    <n v="1"/>
    <n v="30.548999999999999"/>
    <n v="0"/>
    <n v="147.15299999999999"/>
  </r>
  <r>
    <x v="12"/>
    <s v="11.17"/>
    <s v="2024 թվական, _x000a_1-ին  եռամսյակ"/>
    <s v="09․02․2024թ_x000a_Գաղտնի"/>
    <x v="83"/>
    <x v="0"/>
    <x v="0"/>
    <d v="2024-02-12T00:00:00"/>
    <d v="2024-02-13T00:00:00"/>
    <x v="37"/>
    <n v="159.10400000000001"/>
    <n v="3.5"/>
    <n v="185.67699999999999"/>
    <n v="185.67699999999999"/>
    <n v="0"/>
    <n v="1"/>
    <n v="37.866"/>
    <n v="2"/>
    <n v="94.665000000000006"/>
    <n v="0"/>
    <n v="318.20800000000003"/>
  </r>
  <r>
    <x v="12"/>
    <s v="11.18"/>
    <s v="2024 թվական, _x000a_1-ին  եռամսյակ"/>
    <s v="22․02․2024թ_x000a_ N 136-Ա"/>
    <x v="84"/>
    <x v="0"/>
    <x v="0"/>
    <d v="2024-02-27T00:00:00"/>
    <d v="2024-02-29T00:00:00"/>
    <x v="8"/>
    <n v="325.05966666666671"/>
    <n v="3"/>
    <n v="700.73500000000001"/>
    <n v="700.73500000000001"/>
    <n v="0"/>
    <n v="2"/>
    <n v="108.51300000000001"/>
    <n v="3"/>
    <n v="165.93100000000001"/>
    <n v="0"/>
    <n v="975.17900000000009"/>
  </r>
  <r>
    <x v="12"/>
    <s v="11.19"/>
    <s v="2024 թվական, _x000a_1-ին  եռամսյակ"/>
    <s v="09․02․2024թ_x000a_Գաղտնի"/>
    <x v="85"/>
    <x v="0"/>
    <x v="0"/>
    <d v="2024-03-11T00:00:00"/>
    <d v="2024-03-15T00:00:00"/>
    <x v="37"/>
    <n v="196.73820000000001"/>
    <n v="5"/>
    <n v="631.05799999999999"/>
    <n v="631.05799999999999"/>
    <n v="0"/>
    <n v="4"/>
    <n v="195.18600000000001"/>
    <n v="5"/>
    <n v="157.447"/>
    <n v="0"/>
    <n v="983.69100000000003"/>
  </r>
  <r>
    <x v="12"/>
    <s v="11.20"/>
    <s v="2024 թվական, _x000a_1-ին  եռամսյակ"/>
    <s v="09․02․2024թ_x000a_Գաղտնի"/>
    <x v="83"/>
    <x v="0"/>
    <x v="0"/>
    <d v="2024-03-11T00:00:00"/>
    <d v="2024-03-15T00:00:00"/>
    <x v="37"/>
    <n v="196.73820000000001"/>
    <n v="3.5"/>
    <n v="631.05799999999999"/>
    <n v="631.05799999999999"/>
    <n v="0"/>
    <n v="4"/>
    <n v="195.18600000000001"/>
    <n v="5"/>
    <n v="157.447"/>
    <n v="0"/>
    <n v="983.69100000000003"/>
  </r>
  <r>
    <x v="13"/>
    <s v="12.1"/>
    <s v="2024 թվական, _x000a_1-ին  եռամսյակ"/>
    <s v="05.01.2024թ _x000a_N 01-Ա "/>
    <x v="86"/>
    <x v="0"/>
    <x v="0"/>
    <d v="2024-01-15T00:00:00"/>
    <d v="2024-01-18T00:00:00"/>
    <x v="28"/>
    <n v="206.24824999999998"/>
    <n v="4"/>
    <n v="274.06900000000002"/>
    <n v="274.06900000000002"/>
    <n v="0"/>
    <n v="3"/>
    <n v="300.79599999999999"/>
    <n v="4"/>
    <n v="250.12799999999999"/>
    <n v="0"/>
    <n v="824.99299999999994"/>
  </r>
  <r>
    <x v="13"/>
    <s v="12.2"/>
    <s v="2024 թվական, _x000a_1-ին  եռամսյակ"/>
    <s v="12.01.2024թ _x000a_N 41-Ա "/>
    <x v="87"/>
    <x v="0"/>
    <x v="0"/>
    <d v="2024-01-21T00:00:00"/>
    <d v="2024-01-26T00:00:00"/>
    <x v="1"/>
    <n v="68.859499999999997"/>
    <n v="6"/>
    <n v="121.517"/>
    <n v="121.517"/>
    <n v="0"/>
    <n v="5"/>
    <n v="106.73699999999999"/>
    <n v="6"/>
    <n v="184.90299999999999"/>
    <n v="0"/>
    <n v="413.15699999999998"/>
  </r>
  <r>
    <x v="13"/>
    <s v="12.3"/>
    <s v="2024 թվական, _x000a_1-ին  եռամսյակ"/>
    <s v="18.01.2024թ _x000a_N 14-Ա "/>
    <x v="88"/>
    <x v="0"/>
    <x v="0"/>
    <d v="2024-01-22T00:00:00"/>
    <d v="2024-01-24T00:00:00"/>
    <x v="19"/>
    <n v="32.825333333333333"/>
    <n v="3.5"/>
    <n v="0"/>
    <n v="0"/>
    <n v="0"/>
    <n v="2"/>
    <n v="0"/>
    <n v="3"/>
    <n v="98.475999999999999"/>
    <n v="0"/>
    <n v="98.475999999999999"/>
  </r>
  <r>
    <x v="13"/>
    <s v="12.4"/>
    <s v="2024 թվական, _x000a_1-ին  եռամսյակ"/>
    <s v="20.02.2024թ _x000a_N 157-Ա "/>
    <x v="89"/>
    <x v="0"/>
    <x v="0"/>
    <d v="2024-02-21T00:00:00"/>
    <d v="2024-02-22T00:00:00"/>
    <x v="5"/>
    <n v="261.49700000000001"/>
    <n v="2"/>
    <n v="0"/>
    <n v="0"/>
    <n v="0"/>
    <n v="1"/>
    <n v="423.20499999999998"/>
    <n v="2"/>
    <n v="99.789000000000001"/>
    <n v="0"/>
    <n v="522.99400000000003"/>
  </r>
  <r>
    <x v="13"/>
    <s v="12.5"/>
    <s v="2024 թվական, _x000a_1-ին  եռամսյակ"/>
    <s v="20.02.2024թ _x000a_N 44-Ա "/>
    <x v="88"/>
    <x v="1"/>
    <x v="1"/>
    <d v="2024-02-27T00:00:00"/>
    <d v="2024-03-01T00:00:00"/>
    <x v="31"/>
    <n v="0"/>
    <n v="3.5"/>
    <n v="0"/>
    <n v="0"/>
    <n v="0"/>
    <n v="3"/>
    <n v="0"/>
    <n v="4"/>
    <n v="0"/>
    <n v="0"/>
    <n v="0"/>
  </r>
  <r>
    <x v="13"/>
    <s v="12.6"/>
    <s v="2024 թվական, _x000a_1-ին  եռամսյակ"/>
    <s v="16.02.2024թ _x000a_N 41-Ա "/>
    <x v="86"/>
    <x v="1"/>
    <x v="1"/>
    <d v="2024-02-25T00:00:00"/>
    <d v="2024-02-28T00:00:00"/>
    <x v="19"/>
    <n v="0"/>
    <n v="4"/>
    <n v="0"/>
    <n v="0"/>
    <n v="0"/>
    <n v="3"/>
    <n v="0"/>
    <n v="4"/>
    <n v="0"/>
    <n v="0"/>
    <n v="0"/>
  </r>
  <r>
    <x v="13"/>
    <s v="12.7"/>
    <s v="2024 թվական, _x000a_1-ին  եռամսյակ"/>
    <s v="15.02.2024թ _x000a_N 192-Ա "/>
    <x v="90"/>
    <x v="1"/>
    <x v="1"/>
    <d v="2024-03-16T00:00:00"/>
    <d v="2024-03-24T00:00:00"/>
    <x v="0"/>
    <n v="0"/>
    <n v="9"/>
    <n v="0"/>
    <n v="0"/>
    <n v="0"/>
    <n v="8"/>
    <n v="0"/>
    <n v="9"/>
    <n v="0"/>
    <n v="0"/>
    <n v="0"/>
  </r>
  <r>
    <x v="13"/>
    <s v="12.8"/>
    <s v="2024 թվական, _x000a_1-ին  եռամսյակ"/>
    <s v="15.02.2024թ _x000a_N 188-Ա "/>
    <x v="91"/>
    <x v="1"/>
    <x v="1"/>
    <d v="2024-02-20T00:00:00"/>
    <d v="2024-02-24T00:00:00"/>
    <x v="19"/>
    <n v="0"/>
    <n v="5"/>
    <n v="0"/>
    <n v="0"/>
    <n v="0"/>
    <n v="4"/>
    <n v="0"/>
    <n v="5"/>
    <n v="0"/>
    <n v="0"/>
    <n v="0"/>
  </r>
  <r>
    <x v="13"/>
    <s v="12.9"/>
    <s v="2024 թվական, _x000a_1-ին  եռամսյակ"/>
    <s v="15.02.2024թ _x000a_N 188-Ա "/>
    <x v="92"/>
    <x v="1"/>
    <x v="1"/>
    <d v="2024-02-20T00:00:00"/>
    <d v="2024-02-24T00:00:00"/>
    <x v="19"/>
    <n v="0"/>
    <n v="5"/>
    <n v="0"/>
    <n v="0"/>
    <n v="0"/>
    <n v="4"/>
    <n v="0"/>
    <n v="5"/>
    <n v="0"/>
    <n v="0"/>
    <n v="0"/>
  </r>
  <r>
    <x v="13"/>
    <s v="12.10"/>
    <s v="2024 թվական, _x000a_1-ին  եռամսյակ"/>
    <s v="15.02.2024թ _x000a_N 188-Ա "/>
    <x v="93"/>
    <x v="1"/>
    <x v="1"/>
    <d v="2024-02-20T00:00:00"/>
    <d v="2024-02-24T00:00:00"/>
    <x v="19"/>
    <n v="0"/>
    <n v="5"/>
    <n v="0"/>
    <n v="0"/>
    <n v="0"/>
    <n v="4"/>
    <n v="0"/>
    <n v="5"/>
    <n v="0"/>
    <n v="0"/>
    <n v="0"/>
  </r>
  <r>
    <x v="13"/>
    <s v="12.11"/>
    <s v="2024 թվական, _x000a_1-ին  եռամսյակ"/>
    <s v="26.02.2024թ _x000a_N 48-Ա "/>
    <x v="94"/>
    <x v="1"/>
    <x v="1"/>
    <d v="2024-02-27T00:00:00"/>
    <d v="2024-03-01T00:00:00"/>
    <x v="38"/>
    <n v="0"/>
    <n v="3.5"/>
    <n v="0"/>
    <n v="0"/>
    <n v="0"/>
    <n v="3"/>
    <n v="0"/>
    <n v="4"/>
    <n v="0"/>
    <n v="0"/>
    <n v="0"/>
  </r>
  <r>
    <x v="13"/>
    <s v="12.12"/>
    <s v="2024 թվական, _x000a_1-ին  եռամսյակ"/>
    <s v="26.02.2024թ _x000a_N 48-Ա "/>
    <x v="95"/>
    <x v="1"/>
    <x v="1"/>
    <d v="2024-02-27T00:00:00"/>
    <d v="2024-03-01T00:00:00"/>
    <x v="38"/>
    <n v="0"/>
    <n v="4"/>
    <n v="0"/>
    <n v="0"/>
    <n v="0"/>
    <n v="3"/>
    <n v="0"/>
    <n v="4"/>
    <n v="0"/>
    <n v="0"/>
    <n v="0"/>
  </r>
  <r>
    <x v="13"/>
    <s v="12.13"/>
    <s v="2024 թվական, _x000a_1-ին  եռամսյակ"/>
    <s v="20.03.2024թ _x000a_N 308-Ա "/>
    <x v="96"/>
    <x v="0"/>
    <x v="0"/>
    <d v="2024-03-29T00:00:00"/>
    <d v="2024-03-30T00:00:00"/>
    <x v="39"/>
    <n v="356.08749999999998"/>
    <n v="2"/>
    <n v="588.00199999999995"/>
    <n v="588.00199999999995"/>
    <n v="0"/>
    <n v="1"/>
    <n v="26.074000000000002"/>
    <n v="2"/>
    <n v="98.099000000000004"/>
    <n v="0"/>
    <n v="712.17499999999995"/>
  </r>
  <r>
    <x v="13"/>
    <s v="12.14"/>
    <s v="2024 թվական, _x000a_1-ին  եռամսյակ"/>
    <s v="18.03.2024թ _x000a_N 70-Ա "/>
    <x v="94"/>
    <x v="0"/>
    <x v="0"/>
    <d v="2024-03-17T00:00:00"/>
    <d v="2024-03-19T00:00:00"/>
    <x v="1"/>
    <n v="93.105000000000004"/>
    <n v="3.5"/>
    <n v="125.32899999999999"/>
    <n v="125.32899999999999"/>
    <n v="0"/>
    <n v="2"/>
    <n v="62.496000000000002"/>
    <n v="3"/>
    <n v="91.49"/>
    <n v="0"/>
    <n v="279.315"/>
  </r>
  <r>
    <x v="13"/>
    <s v="12.15"/>
    <s v="2024 թվական, _x000a_1-ին  եռամսյակ"/>
    <s v="18.03.2024թ _x000a_N 293-Ա "/>
    <x v="97"/>
    <x v="0"/>
    <x v="0"/>
    <d v="2024-03-17T00:00:00"/>
    <d v="2024-03-19T00:00:00"/>
    <x v="1"/>
    <n v="93.105000000000004"/>
    <n v="3"/>
    <n v="125.32899999999999"/>
    <n v="125.32899999999999"/>
    <n v="0"/>
    <n v="2"/>
    <n v="62.496000000000002"/>
    <n v="3"/>
    <n v="91.49"/>
    <n v="0"/>
    <n v="279.315"/>
  </r>
  <r>
    <x v="14"/>
    <s v="13.1"/>
    <s v="2024 թվական, _x000a_1-ին  եռամսյակ"/>
    <s v="04.03.2024թ_x000a_ N 9-Ա"/>
    <x v="98"/>
    <x v="0"/>
    <x v="0"/>
    <d v="2024-04-17T00:00:00"/>
    <d v="2024-04-21T00:00:00"/>
    <x v="40"/>
    <n v="94.8172"/>
    <n v="5"/>
    <n v="185.63900000000001"/>
    <n v="185.63900000000001"/>
    <n v="0"/>
    <n v="4"/>
    <n v="128.00399999999999"/>
    <n v="5"/>
    <n v="160.44300000000001"/>
    <n v="0"/>
    <n v="474.08600000000001"/>
  </r>
  <r>
    <x v="15"/>
    <s v="14.1"/>
    <s v="2024 թվական, _x000a_1-ին  եռամսյակ"/>
    <s v="18.03.2024թ_x000a_ N 124 -Ա"/>
    <x v="99"/>
    <x v="0"/>
    <x v="0"/>
    <d v="2024-04-15T00:00:00"/>
    <d v="2024-04-19T00:00:00"/>
    <x v="28"/>
    <n v="52.298199999999994"/>
    <n v="5"/>
    <n v="261.49099999999999"/>
    <n v="261.49099999999999"/>
    <n v="0"/>
    <n v="4"/>
    <n v="0"/>
    <n v="5"/>
    <n v="0"/>
    <n v="0"/>
    <n v="261.49099999999999"/>
  </r>
  <r>
    <x v="15"/>
    <s v="14.2"/>
    <s v="2024 թվական, _x000a_1-ին  եռամսյակ"/>
    <s v="18.03.2024թ_x000a_ N 124 -Ա"/>
    <x v="100"/>
    <x v="0"/>
    <x v="0"/>
    <d v="2024-04-15T00:00:00"/>
    <d v="2024-04-19T00:00:00"/>
    <x v="28"/>
    <n v="52.298199999999994"/>
    <n v="5"/>
    <n v="261.49099999999999"/>
    <n v="261.49099999999999"/>
    <n v="0"/>
    <n v="4"/>
    <n v="0"/>
    <n v="5"/>
    <n v="0"/>
    <n v="0"/>
    <n v="261.49099999999999"/>
  </r>
  <r>
    <x v="16"/>
    <s v="15.1"/>
    <s v="2024 թվական, _x000a_1-ին  եռամսյակ"/>
    <s v="14.02.2024թ  _x000a_N 077-ՀՆ"/>
    <x v="101"/>
    <x v="0"/>
    <x v="0"/>
    <d v="2024-02-25T00:00:00"/>
    <d v="2024-03-01T00:00:00"/>
    <x v="34"/>
    <n v="149.14016666666666"/>
    <n v="6"/>
    <n v="292.815"/>
    <n v="292.815"/>
    <n v="0"/>
    <n v="5"/>
    <n v="365.06200000000001"/>
    <n v="6"/>
    <n v="236.964"/>
    <n v="0"/>
    <n v="894.84099999999989"/>
  </r>
  <r>
    <x v="16"/>
    <s v="15.2"/>
    <s v="2024 թվական, _x000a_1-ին  եռամսյակ"/>
    <s v="20.02.2024թ  _x000a_N 095-ԳՔ"/>
    <x v="102"/>
    <x v="0"/>
    <x v="0"/>
    <d v="2024-03-06T00:00:00"/>
    <d v="2024-03-09T00:00:00"/>
    <x v="41"/>
    <n v="126.4905"/>
    <n v="4"/>
    <n v="224.75800000000001"/>
    <n v="224.75800000000001"/>
    <n v="0"/>
    <n v="3"/>
    <n v="140.40299999999999"/>
    <n v="4"/>
    <n v="118.76900000000001"/>
    <n v="22.032"/>
    <n v="505.96199999999999"/>
  </r>
  <r>
    <x v="16"/>
    <s v="15.3"/>
    <s v="2024 թվական, _x000a_1-ին  եռամսյակ"/>
    <s v="20.02.2024թ  _x000a_N 095-ԳՔ"/>
    <x v="103"/>
    <x v="0"/>
    <x v="0"/>
    <d v="2024-03-06T00:00:00"/>
    <d v="2024-03-09T00:00:00"/>
    <x v="41"/>
    <n v="126.4905"/>
    <n v="4"/>
    <n v="224.75800000000001"/>
    <n v="224.75800000000001"/>
    <n v="0"/>
    <n v="3"/>
    <n v="140.40299999999999"/>
    <n v="4"/>
    <n v="118.76900000000001"/>
    <n v="22.032"/>
    <n v="505.96199999999999"/>
  </r>
  <r>
    <x v="16"/>
    <s v="15.4"/>
    <s v="2024 թվական, _x000a_1-ին  եռամսյակ"/>
    <s v="20.02.2024թ  _x000a_N 095-ԳՔ"/>
    <x v="104"/>
    <x v="0"/>
    <x v="0"/>
    <d v="2024-03-06T00:00:00"/>
    <d v="2024-03-09T00:00:00"/>
    <x v="41"/>
    <n v="126.4905"/>
    <n v="4"/>
    <n v="224.75800000000001"/>
    <n v="224.75800000000001"/>
    <n v="0"/>
    <n v="3"/>
    <n v="140.40299999999999"/>
    <n v="4"/>
    <n v="118.76900000000001"/>
    <n v="22.032"/>
    <n v="505.96199999999999"/>
  </r>
  <r>
    <x v="16"/>
    <s v="15.5"/>
    <s v="2024 թվական, _x000a_1-ին  եռամսյակ"/>
    <s v="22.02.2024թ  _x000a_N 111-ԳՔ"/>
    <x v="105"/>
    <x v="0"/>
    <x v="0"/>
    <d v="2024-03-04T00:00:00"/>
    <d v="2024-03-07T00:00:00"/>
    <x v="42"/>
    <n v="107.28750000000001"/>
    <n v="4"/>
    <n v="154.755"/>
    <n v="154.755"/>
    <n v="0"/>
    <n v="3"/>
    <n v="137.75399999999999"/>
    <n v="4"/>
    <n v="121.30500000000001"/>
    <n v="15.336"/>
    <n v="429.15000000000003"/>
  </r>
  <r>
    <x v="16"/>
    <s v="15.6"/>
    <s v="2024 թվական, _x000a_1-ին  եռամսյակ"/>
    <s v="05.03.2024թ_x000a_N 146-ՀՆ_x000a_"/>
    <x v="106"/>
    <x v="0"/>
    <x v="0"/>
    <d v="2024-04-21T00:00:00"/>
    <d v="2024-04-24T00:00:00"/>
    <x v="43"/>
    <n v="158.87800000000001"/>
    <n v="4"/>
    <n v="344.798"/>
    <n v="344.798"/>
    <n v="0"/>
    <n v="3"/>
    <n v="120.223"/>
    <n v="4"/>
    <n v="170.49100000000001"/>
    <n v="0"/>
    <n v="635.51200000000006"/>
  </r>
  <r>
    <x v="16"/>
    <s v="15.7"/>
    <s v="2024 թվական, _x000a_1-ին  եռամսյակ"/>
    <s v="05.03.2024թ_x000a_N 146-ՀՆ_x000a_"/>
    <x v="107"/>
    <x v="0"/>
    <x v="0"/>
    <d v="2024-04-21T00:00:00"/>
    <d v="2024-04-24T00:00:00"/>
    <x v="43"/>
    <n v="158.87800000000001"/>
    <n v="4"/>
    <n v="344.798"/>
    <n v="344.798"/>
    <n v="0"/>
    <n v="3"/>
    <n v="120.223"/>
    <n v="4"/>
    <n v="170.49100000000001"/>
    <n v="0"/>
    <n v="635.51200000000006"/>
  </r>
  <r>
    <x v="16"/>
    <s v="15.8"/>
    <s v="2024 թվական, _x000a_1-ին  եռամսյակ"/>
    <s v="06.03.2024թ_x000a_N 152-ՀՆ_x000a_"/>
    <x v="108"/>
    <x v="0"/>
    <x v="0"/>
    <d v="2024-03-24T00:00:00"/>
    <d v="2024-03-27T00:00:00"/>
    <x v="1"/>
    <n v="56.209500000000006"/>
    <n v="4"/>
    <n v="102.59399999999999"/>
    <n v="102.59399999999999"/>
    <n v="0"/>
    <n v="3"/>
    <n v="47.960999999999999"/>
    <n v="4"/>
    <n v="74.283000000000001"/>
    <n v="0"/>
    <n v="224.83800000000002"/>
  </r>
  <r>
    <x v="16"/>
    <s v="15.9"/>
    <s v="2024 թվական, _x000a_1-ին  եռամսյակ"/>
    <s v="06.03.2024թ_x000a_N 152-ՀՆ_x000a_"/>
    <x v="109"/>
    <x v="0"/>
    <x v="0"/>
    <d v="2024-03-24T00:00:00"/>
    <d v="2024-03-27T00:00:00"/>
    <x v="1"/>
    <n v="56.209500000000006"/>
    <n v="4"/>
    <n v="102.59399999999999"/>
    <n v="102.59399999999999"/>
    <n v="0"/>
    <n v="3"/>
    <n v="47.960999999999999"/>
    <n v="4"/>
    <n v="74.283000000000001"/>
    <n v="0"/>
    <n v="224.83800000000002"/>
  </r>
  <r>
    <x v="16"/>
    <s v="15.10"/>
    <s v="2024 թվական, _x000a_1-ին  եռամսյակ"/>
    <s v="19.03.2024թ_x000a_N 179-ՀՆ"/>
    <x v="110"/>
    <x v="0"/>
    <x v="0"/>
    <d v="2024-04-14T00:00:00"/>
    <d v="2024-04-17T00:00:00"/>
    <x v="9"/>
    <n v="29.582999999999998"/>
    <n v="4"/>
    <n v="0"/>
    <n v="0"/>
    <n v="0"/>
    <n v="3"/>
    <n v="0"/>
    <n v="4"/>
    <n v="118.33199999999999"/>
    <n v="0"/>
    <n v="118.33199999999999"/>
  </r>
  <r>
    <x v="16"/>
    <s v="15.11"/>
    <s v="2024 թվական, _x000a_1-ին  եռամսյակ"/>
    <s v="19.03.2024թ_x000a_N 179-ՀՆ"/>
    <x v="111"/>
    <x v="0"/>
    <x v="0"/>
    <d v="2024-04-14T00:00:00"/>
    <d v="2024-04-17T00:00:00"/>
    <x v="9"/>
    <n v="29.582999999999998"/>
    <n v="4"/>
    <n v="0"/>
    <n v="0"/>
    <n v="0"/>
    <n v="3"/>
    <n v="0"/>
    <n v="4"/>
    <n v="118.33199999999999"/>
    <n v="0"/>
    <n v="118.33199999999999"/>
  </r>
  <r>
    <x v="16"/>
    <s v="15.12"/>
    <s v="2024 թվական, _x000a_1-ին  եռամսյակ"/>
    <s v="22.03.2024թ_x000a_N 199-ՀՆ"/>
    <x v="112"/>
    <x v="0"/>
    <x v="0"/>
    <d v="2024-04-14T00:00:00"/>
    <d v="2024-04-17T00:00:00"/>
    <x v="9"/>
    <n v="29.582999999999998"/>
    <n v="4"/>
    <n v="0"/>
    <n v="0"/>
    <n v="0"/>
    <n v="3"/>
    <n v="0"/>
    <n v="4"/>
    <n v="118.33199999999999"/>
    <n v="0"/>
    <n v="118.33199999999999"/>
  </r>
  <r>
    <x v="17"/>
    <s v="16.1"/>
    <s v="2024 թվական, _x000a_1-ին  եռամսյակ"/>
    <s v="25.01.2024թ _x000a_N ՆՀ-1-Ա"/>
    <x v="113"/>
    <x v="0"/>
    <x v="0"/>
    <d v="2024-02-18T00:00:00"/>
    <d v="2024-03-09T00:00:00"/>
    <x v="0"/>
    <n v="59.465904761904767"/>
    <n v="21"/>
    <n v="0"/>
    <n v="0"/>
    <n v="0"/>
    <n v="20"/>
    <n v="0"/>
    <n v="21"/>
    <n v="1248.7840000000001"/>
    <n v="0"/>
    <n v="1248.7840000000001"/>
  </r>
  <r>
    <x v="17"/>
    <s v="16.2"/>
    <s v="2024 թվական, _x000a_1-ին  եռամսյակ"/>
    <s v="05.02.2024թ _x000a_N ՆՀ-5-Ա"/>
    <x v="114"/>
    <x v="0"/>
    <x v="0"/>
    <d v="2024-02-23T00:00:00"/>
    <d v="2024-03-26T00:00:00"/>
    <x v="7"/>
    <n v="10.641424242424241"/>
    <n v="19"/>
    <n v="188.101"/>
    <n v="188.101"/>
    <n v="0"/>
    <n v="32"/>
    <n v="0"/>
    <n v="33"/>
    <n v="153.661"/>
    <n v="9.4049999999999994"/>
    <n v="351.16699999999997"/>
  </r>
  <r>
    <x v="17"/>
    <s v="16.3"/>
    <s v="2024 թվական, _x000a_1-ին  եռամսյակ"/>
    <s v="05.02.2024թ _x000a_N ՆՀ-5-Ա"/>
    <x v="115"/>
    <x v="0"/>
    <x v="0"/>
    <d v="2024-02-23T00:00:00"/>
    <d v="2024-03-26T00:00:00"/>
    <x v="7"/>
    <n v="10.641424242424241"/>
    <n v="33"/>
    <n v="188.101"/>
    <n v="188.101"/>
    <n v="0"/>
    <n v="32"/>
    <n v="0"/>
    <n v="33"/>
    <n v="153.661"/>
    <n v="9.4049999999999994"/>
    <n v="351.16699999999997"/>
  </r>
  <r>
    <x v="17"/>
    <s v="16.4"/>
    <s v="2024 թվական, _x000a_1-ին  եռամսյակ"/>
    <s v="23.02.2024թ _x000a_N ՆՀ-9-Ա"/>
    <x v="114"/>
    <x v="0"/>
    <x v="0"/>
    <d v="2024-02-29T00:00:00"/>
    <d v="2024-03-04T00:00:00"/>
    <x v="44"/>
    <n v="68.519000000000005"/>
    <n v="19"/>
    <n v="0"/>
    <n v="0"/>
    <n v="0"/>
    <n v="4"/>
    <n v="338.09500000000003"/>
    <n v="5"/>
    <n v="0"/>
    <n v="4.5"/>
    <n v="342.59500000000003"/>
  </r>
  <r>
    <x v="17"/>
    <s v="16.5"/>
    <s v="2024 թվական, _x000a_1-ին  եռամսյակ"/>
    <s v="23.02.2024թ _x000a_N ՆՀ-9-Ա"/>
    <x v="116"/>
    <x v="0"/>
    <x v="0"/>
    <d v="2024-02-29T00:00:00"/>
    <d v="2024-03-04T00:00:00"/>
    <x v="44"/>
    <n v="83.482400000000013"/>
    <n v="5"/>
    <n v="0"/>
    <n v="0"/>
    <n v="0"/>
    <n v="4"/>
    <n v="338.09500000000003"/>
    <n v="5"/>
    <n v="0"/>
    <n v="79.316999999999993"/>
    <n v="417.41200000000003"/>
  </r>
  <r>
    <x v="17"/>
    <s v="16.6"/>
    <s v="2024 թվական, _x000a_1-ին  եռամսյակ"/>
    <s v="16.02.2024թ _x000a_N ՆՀ-8-Ա"/>
    <x v="117"/>
    <x v="0"/>
    <x v="0"/>
    <d v="2024-03-14T00:00:00"/>
    <d v="2024-03-18T00:00:00"/>
    <x v="1"/>
    <n v="63.718800000000002"/>
    <n v="5"/>
    <n v="153.03200000000001"/>
    <n v="153.03200000000001"/>
    <n v="0"/>
    <n v="4"/>
    <n v="0"/>
    <n v="5"/>
    <n v="153.41"/>
    <n v="12.151999999999999"/>
    <n v="318.59399999999999"/>
  </r>
  <r>
    <x v="17"/>
    <s v="16.7"/>
    <s v="2024 թվական, _x000a_1-ին  եռամսյակ"/>
    <s v="16.02.2024թ _x000a_N ՆՀ-8-Ա"/>
    <x v="118"/>
    <x v="0"/>
    <x v="0"/>
    <d v="2024-03-14T00:00:00"/>
    <d v="2024-03-18T00:00:00"/>
    <x v="1"/>
    <n v="63.718800000000002"/>
    <n v="5"/>
    <n v="153.03200000000001"/>
    <n v="153.03200000000001"/>
    <n v="0"/>
    <n v="4"/>
    <n v="0"/>
    <n v="5"/>
    <n v="153.41"/>
    <n v="12.151999999999999"/>
    <n v="318.59399999999999"/>
  </r>
  <r>
    <x v="18"/>
    <s v="17.1"/>
    <s v="2024 թվական, _x000a_1-ին  եռամսյակ"/>
    <s v="30․01․2024թ _x000a_N 46-Ա"/>
    <x v="119"/>
    <x v="0"/>
    <x v="0"/>
    <d v="2024-02-03T00:00:00"/>
    <d v="2024-02-09T00:00:00"/>
    <x v="36"/>
    <n v="17.262285714285714"/>
    <n v="7"/>
    <n v="0"/>
    <n v="0"/>
    <n v="0"/>
    <n v="6"/>
    <n v="0"/>
    <n v="7"/>
    <n v="120.836"/>
    <n v="0"/>
    <n v="120.836"/>
  </r>
  <r>
    <x v="18"/>
    <s v="17.2"/>
    <s v="2024 թվական, _x000a_1-ին  եռամսյակ"/>
    <s v="30․01․2024թ _x000a_N 24-Ա"/>
    <x v="120"/>
    <x v="0"/>
    <x v="0"/>
    <d v="2024-02-03T00:00:00"/>
    <d v="2024-02-09T00:00:00"/>
    <x v="36"/>
    <n v="17.262285714285714"/>
    <n v="7"/>
    <n v="0"/>
    <n v="0"/>
    <n v="0"/>
    <n v="6"/>
    <n v="0"/>
    <n v="7"/>
    <n v="120.836"/>
    <n v="0"/>
    <n v="120.836"/>
  </r>
  <r>
    <x v="18"/>
    <s v="17.3"/>
    <s v="2024 թվական, _x000a_1-ին  եռամսյակ"/>
    <s v="19․03․2024թ _x000a_N 164-Ա"/>
    <x v="121"/>
    <x v="0"/>
    <x v="0"/>
    <d v="2024-03-25T00:00:00"/>
    <d v="2024-03-27T00:00:00"/>
    <x v="13"/>
    <n v="33.706666666666671"/>
    <n v="3"/>
    <n v="0"/>
    <n v="0"/>
    <n v="0"/>
    <n v="2"/>
    <m/>
    <n v="3"/>
    <n v="101.12"/>
    <n v="0"/>
    <n v="101.12"/>
  </r>
  <r>
    <x v="19"/>
    <s v="18.1"/>
    <s v="2024 թվական, _x000a_1-ին  եռամսյակ"/>
    <s v="31.01.2024թ  _x000a_N 5-Ա"/>
    <x v="122"/>
    <x v="0"/>
    <x v="0"/>
    <d v="2024-02-04T00:00:00"/>
    <d v="2024-02-15T00:00:00"/>
    <x v="45"/>
    <n v="1.3333333333333333"/>
    <n v="12"/>
    <n v="0"/>
    <n v="0"/>
    <n v="0"/>
    <n v="11"/>
    <n v="0"/>
    <n v="12"/>
    <n v="0"/>
    <n v="16"/>
    <n v="16"/>
  </r>
  <r>
    <x v="19"/>
    <s v="18.2"/>
    <s v="2024 թվական, _x000a_1-ին  եռամսյակ"/>
    <s v="31.01.2024թ  _x000a_N 5-Ա"/>
    <x v="123"/>
    <x v="0"/>
    <x v="0"/>
    <d v="2024-02-04T00:00:00"/>
    <d v="2024-02-15T00:00:00"/>
    <x v="45"/>
    <n v="1.3333333333333333"/>
    <n v="12"/>
    <n v="0"/>
    <n v="0"/>
    <n v="0"/>
    <n v="11"/>
    <n v="0"/>
    <n v="12"/>
    <n v="0"/>
    <n v="16"/>
    <n v="16"/>
  </r>
  <r>
    <x v="19"/>
    <s v="18.3"/>
    <s v="2024 թվական, _x000a_1-ին  եռամսյակ"/>
    <s v="31.01.2024թ  _x000a_N 5-Ա"/>
    <x v="124"/>
    <x v="0"/>
    <x v="0"/>
    <d v="2024-02-04T00:00:00"/>
    <d v="2024-02-15T00:00:00"/>
    <x v="45"/>
    <n v="1.3333333333333333"/>
    <n v="12"/>
    <n v="0"/>
    <n v="0"/>
    <n v="0"/>
    <n v="11"/>
    <n v="0"/>
    <n v="12"/>
    <n v="0"/>
    <n v="16"/>
    <n v="16"/>
  </r>
  <r>
    <x v="20"/>
    <s v="19.1"/>
    <s v="2024 թվական, _x000a_1-ին  եռամսյակ"/>
    <s v=" 06.02.2024թ _x000a_N 113-Ա"/>
    <x v="125"/>
    <x v="0"/>
    <x v="0"/>
    <d v="2024-02-16T00:00:00"/>
    <d v="2024-02-19T00:00:00"/>
    <x v="46"/>
    <n v="164.18799999999999"/>
    <n v="3"/>
    <n v="346.64100000000002"/>
    <n v="346.64100000000002"/>
    <n v="0"/>
    <n v="3"/>
    <n v="148.69499999999999"/>
    <n v="4"/>
    <n v="161.416"/>
    <n v="0"/>
    <n v="656.75199999999995"/>
  </r>
  <r>
    <x v="20"/>
    <s v="19.2"/>
    <s v="2024 թվական, _x000a_1-ին  եռամսյակ"/>
    <s v=" 23.02.2024թ _x000a_N 174-Ա"/>
    <x v="125"/>
    <x v="0"/>
    <x v="0"/>
    <d v="2024-03-28T00:00:00"/>
    <d v="2024-03-29T00:00:00"/>
    <x v="1"/>
    <n v="135.48699999999999"/>
    <n v="3"/>
    <n v="176"/>
    <n v="176"/>
    <n v="0"/>
    <n v="1"/>
    <n v="33.543999999999997"/>
    <n v="2"/>
    <n v="61.43"/>
    <n v="0"/>
    <n v="270.97399999999999"/>
  </r>
  <r>
    <x v="20"/>
    <s v="19.3"/>
    <s v="2024 թվական, _x000a_1-ին  եռամսյակ"/>
    <s v=" 06.02.2024թ _x000a_N 42-Ա"/>
    <x v="126"/>
    <x v="0"/>
    <x v="0"/>
    <d v="2024-02-16T00:00:00"/>
    <d v="2024-02-19T00:00:00"/>
    <x v="46"/>
    <n v="164.18799999999999"/>
    <n v="4"/>
    <n v="346.64100000000002"/>
    <n v="346.64100000000002"/>
    <n v="0"/>
    <n v="3"/>
    <n v="148.69499999999999"/>
    <n v="4"/>
    <n v="161.416"/>
    <n v="0"/>
    <n v="656.75199999999995"/>
  </r>
  <r>
    <x v="20"/>
    <s v="19.4"/>
    <s v="2024 թվական, _x000a_1-ին  եռամսյակ"/>
    <s v=" 26.02.2024թ _x000a_N 77-Ա"/>
    <x v="127"/>
    <x v="0"/>
    <x v="0"/>
    <d v="2024-03-28T00:00:00"/>
    <d v="2024-03-29T00:00:00"/>
    <x v="1"/>
    <n v="135.48699999999999"/>
    <n v="2"/>
    <n v="176"/>
    <n v="176"/>
    <n v="0"/>
    <n v="1"/>
    <n v="33.543999999999997"/>
    <n v="2"/>
    <n v="61.43"/>
    <n v="0"/>
    <n v="270.97399999999999"/>
  </r>
  <r>
    <x v="21"/>
    <s v="20.1"/>
    <s v="2024 թվական, _x000a_1-ին  եռամսյակ"/>
    <s v="11.02.2024թ _x000a_N 20-Ա"/>
    <x v="128"/>
    <x v="1"/>
    <x v="1"/>
    <d v="2024-02-03T00:00:00"/>
    <d v="2024-02-08T00:00:00"/>
    <x v="47"/>
    <n v="0"/>
    <n v="6"/>
    <n v="0"/>
    <n v="0"/>
    <n v="0"/>
    <n v="5"/>
    <n v="0"/>
    <n v="6"/>
    <n v="0"/>
    <n v="0"/>
    <n v="0"/>
  </r>
  <r>
    <x v="21"/>
    <s v="20.2"/>
    <s v="2024 թվական, _x000a_1-ին  եռամսյակ"/>
    <s v="19.01.2024թ _x000a_N 2/416-Ա"/>
    <x v="129"/>
    <x v="0"/>
    <x v="0"/>
    <d v="2024-01-21T00:00:00"/>
    <d v="2024-01-27T00:00:00"/>
    <x v="1"/>
    <n v="70.767285714285705"/>
    <n v="7"/>
    <n v="124.08499999999999"/>
    <n v="124.08499999999999"/>
    <n v="0"/>
    <n v="6"/>
    <n v="156.46"/>
    <n v="7"/>
    <n v="214.82599999999999"/>
    <n v="0"/>
    <n v="495.37099999999998"/>
  </r>
  <r>
    <x v="21"/>
    <s v="20.3"/>
    <s v="2024 թվական, _x000a_1-ին  եռամսյակ"/>
    <s v="19.01.2024թ _x000a_N 2/416-Ա"/>
    <x v="130"/>
    <x v="0"/>
    <x v="0"/>
    <d v="2024-01-21T00:00:00"/>
    <d v="2024-01-27T00:00:00"/>
    <x v="1"/>
    <n v="69.897571428571425"/>
    <n v="7"/>
    <n v="124.08499999999999"/>
    <n v="124.08499999999999"/>
    <n v="0"/>
    <n v="6"/>
    <n v="150.37200000000001"/>
    <n v="7"/>
    <n v="214.82599999999999"/>
    <n v="0"/>
    <n v="489.28300000000002"/>
  </r>
  <r>
    <x v="21"/>
    <s v="20.4"/>
    <s v="2024 թվական, _x000a_1-ին  եռամսյակ"/>
    <s v="24.01.2024թ _x000a_N 70-Ա"/>
    <x v="131"/>
    <x v="0"/>
    <x v="0"/>
    <d v="2024-01-25T00:00:00"/>
    <d v="2024-01-26T00:00:00"/>
    <x v="9"/>
    <n v="41.523499999999999"/>
    <n v="1.5"/>
    <n v="0"/>
    <n v="0"/>
    <n v="0"/>
    <n v="1"/>
    <n v="23.260999999999999"/>
    <n v="2"/>
    <n v="59.786000000000001"/>
    <n v="0"/>
    <n v="83.046999999999997"/>
  </r>
  <r>
    <x v="21"/>
    <s v="20.5"/>
    <s v="2024 թվական, _x000a_1-ին  եռամսյակ"/>
    <s v="26.01.2024թ _x000a_N  2/543-Ա"/>
    <x v="132"/>
    <x v="0"/>
    <x v="0"/>
    <d v="2024-02-06T00:00:00"/>
    <d v="2024-02-10T00:00:00"/>
    <x v="48"/>
    <n v="146.7244"/>
    <n v="5"/>
    <n v="185.96"/>
    <n v="185.96"/>
    <n v="0"/>
    <n v="4"/>
    <n v="238.797"/>
    <n v="5"/>
    <n v="308.86500000000001"/>
    <n v="0"/>
    <n v="733.62200000000007"/>
  </r>
  <r>
    <x v="21"/>
    <s v="20.6"/>
    <s v="2024 թվական, _x000a_1-ին  եռամսյակ"/>
    <s v="26.01.2024թ _x000a_N  2/543-Ա"/>
    <x v="133"/>
    <x v="0"/>
    <x v="0"/>
    <d v="2024-02-06T00:00:00"/>
    <d v="2024-02-10T00:00:00"/>
    <x v="48"/>
    <n v="146.7244"/>
    <n v="5"/>
    <n v="185.96"/>
    <n v="185.96"/>
    <n v="0"/>
    <n v="4"/>
    <n v="238.797"/>
    <n v="5"/>
    <n v="308.86500000000001"/>
    <n v="0"/>
    <n v="733.62200000000007"/>
  </r>
  <r>
    <x v="21"/>
    <s v="20.7"/>
    <s v="2024 թվական, _x000a_1-ին  եռամսյակ"/>
    <s v="26.01.2024թ _x000a_N  2/543-Ա"/>
    <x v="134"/>
    <x v="0"/>
    <x v="0"/>
    <d v="2024-02-06T00:00:00"/>
    <d v="2024-02-10T00:00:00"/>
    <x v="48"/>
    <n v="146.7244"/>
    <n v="5"/>
    <n v="185.96"/>
    <n v="185.96"/>
    <n v="0"/>
    <n v="4"/>
    <n v="238.797"/>
    <n v="5"/>
    <n v="308.86500000000001"/>
    <n v="0"/>
    <n v="733.62200000000007"/>
  </r>
  <r>
    <x v="21"/>
    <s v="20.8"/>
    <s v="2024 թվական, _x000a_1-ին  եռամսյակ"/>
    <s v="19.01.2024թ _x000a_N  2/414-Ա"/>
    <x v="135"/>
    <x v="0"/>
    <x v="0"/>
    <d v="2024-02-04T00:00:00"/>
    <d v="2024-02-08T00:00:00"/>
    <x v="8"/>
    <n v="174.94199999999998"/>
    <n v="4.5"/>
    <n v="379.20299999999997"/>
    <n v="379.20299999999997"/>
    <n v="0"/>
    <n v="4"/>
    <n v="238.65799999999999"/>
    <n v="5"/>
    <n v="217.71700000000001"/>
    <n v="39.131999999999998"/>
    <n v="874.70999999999992"/>
  </r>
  <r>
    <x v="21"/>
    <s v="20.9"/>
    <s v="2024 թվական, _x000a_1-ին  եռամսյակ"/>
    <s v="19.01.2024թ _x000a_N  2/414-Ա"/>
    <x v="136"/>
    <x v="0"/>
    <x v="0"/>
    <d v="2024-02-04T00:00:00"/>
    <d v="2024-02-08T00:00:00"/>
    <x v="8"/>
    <n v="170.28379999999999"/>
    <n v="5"/>
    <n v="379.20299999999997"/>
    <n v="379.20299999999997"/>
    <n v="0"/>
    <n v="4"/>
    <n v="231.36699999999999"/>
    <n v="5"/>
    <n v="217.71700000000001"/>
    <n v="23.132000000000001"/>
    <n v="851.41899999999987"/>
  </r>
  <r>
    <x v="21"/>
    <s v="20.10"/>
    <s v="2024 թվական, _x000a_1-ին  եռամսյակ"/>
    <s v="01.02.2024թ _x000a_N  99-Ա"/>
    <x v="131"/>
    <x v="0"/>
    <x v="0"/>
    <d v="2024-02-02T00:00:00"/>
    <d v="2024-02-02T00:00:00"/>
    <x v="19"/>
    <n v="32.725999999999999"/>
    <n v="1.5"/>
    <n v="0"/>
    <n v="0"/>
    <n v="0"/>
    <n v="0"/>
    <n v="0"/>
    <n v="1"/>
    <n v="32.725999999999999"/>
    <n v="0"/>
    <n v="32.725999999999999"/>
  </r>
  <r>
    <x v="21"/>
    <s v="20.11"/>
    <s v="2024 թվական, _x000a_1-ին  եռամսյակ"/>
    <s v="30.01.2024թ _x000a_N  2/98-Ա"/>
    <x v="137"/>
    <x v="0"/>
    <x v="0"/>
    <d v="2024-02-25T00:00:00"/>
    <d v="2024-02-28T00:00:00"/>
    <x v="8"/>
    <n v="205.48374999999999"/>
    <n v="4"/>
    <n v="348.15199999999999"/>
    <n v="348.15199999999999"/>
    <n v="0"/>
    <n v="3"/>
    <n v="253.667"/>
    <n v="4"/>
    <n v="220.11600000000001"/>
    <n v="0"/>
    <n v="821.93499999999995"/>
  </r>
  <r>
    <x v="21"/>
    <s v="20.12"/>
    <s v="2024 թվական, _x000a_1-ին  եռամսյակ"/>
    <s v="19.01.2024թ _x000a_N  2/421-Ա"/>
    <x v="138"/>
    <x v="0"/>
    <x v="0"/>
    <d v="2024-02-06T00:00:00"/>
    <d v="2024-02-09T00:00:00"/>
    <x v="8"/>
    <n v="228.42099999999999"/>
    <n v="5.5"/>
    <n v="440.12900000000002"/>
    <n v="440.12900000000002"/>
    <n v="0"/>
    <n v="3"/>
    <n v="253.83199999999999"/>
    <n v="4"/>
    <n v="219.72300000000001"/>
    <n v="0"/>
    <n v="913.68399999999997"/>
  </r>
  <r>
    <x v="21"/>
    <s v="20.13"/>
    <s v="2024 թվական, _x000a_1-ին  եռամսյակ"/>
    <s v="19.01.2024թ _x000a_N  2/421-Ա"/>
    <x v="139"/>
    <x v="0"/>
    <x v="0"/>
    <d v="2024-02-06T00:00:00"/>
    <d v="2024-02-09T00:00:00"/>
    <x v="8"/>
    <n v="221.79349999999999"/>
    <n v="4"/>
    <n v="403.512"/>
    <n v="403.512"/>
    <n v="0"/>
    <n v="3"/>
    <n v="247.93899999999999"/>
    <n v="4"/>
    <n v="219.72300000000001"/>
    <n v="16"/>
    <n v="887.17399999999998"/>
  </r>
  <r>
    <x v="21"/>
    <s v="20.14"/>
    <s v="2024 թվական, _x000a_1-ին  եռամսյակ"/>
    <s v="02.02.2024թ _x000a_N  2/656-Ա"/>
    <x v="140"/>
    <x v="0"/>
    <x v="0"/>
    <d v="2024-01-19T00:00:00"/>
    <d v="2024-01-24T00:00:00"/>
    <x v="11"/>
    <n v="143.88583333333335"/>
    <n v="6"/>
    <n v="152.42099999999999"/>
    <n v="152.42099999999999"/>
    <n v="0"/>
    <n v="5"/>
    <n v="335.02600000000001"/>
    <n v="6"/>
    <n v="375.86799999999999"/>
    <n v="0"/>
    <n v="863.31500000000005"/>
  </r>
  <r>
    <x v="21"/>
    <s v="20.15"/>
    <s v="2024 թվական, _x000a_1-ին  եռամսյակ"/>
    <s v="12.02.2024թ _x000a_N  133-Ա"/>
    <x v="141"/>
    <x v="0"/>
    <x v="0"/>
    <d v="2024-02-13T00:00:00"/>
    <d v="2024-02-15T00:00:00"/>
    <x v="10"/>
    <n v="53.958666666666666"/>
    <n v="3"/>
    <n v="100"/>
    <n v="100"/>
    <n v="0"/>
    <n v="2"/>
    <n v="0"/>
    <n v="3"/>
    <n v="61.875999999999998"/>
    <n v="0"/>
    <n v="161.876"/>
  </r>
  <r>
    <x v="21"/>
    <s v="20.16"/>
    <s v="2024 թվական, _x000a_1-ին  եռամսյակ"/>
    <s v="07.02.2024թ _x000a_N  2/737-Ա"/>
    <x v="142"/>
    <x v="0"/>
    <x v="0"/>
    <d v="2024-02-20T00:00:00"/>
    <d v="2024-02-24T00:00:00"/>
    <x v="8"/>
    <n v="152.9676"/>
    <n v="5"/>
    <n v="368.05200000000002"/>
    <n v="368.05200000000002"/>
    <n v="0"/>
    <n v="4"/>
    <n v="175.596"/>
    <n v="5"/>
    <n v="221.19"/>
    <n v="0"/>
    <n v="764.83799999999997"/>
  </r>
  <r>
    <x v="21"/>
    <s v="20.17"/>
    <s v="2024 թվական, _x000a_1-ին  եռամսյակ"/>
    <s v="31.01.2024թ _x000a_N  2/618-Ա"/>
    <x v="143"/>
    <x v="0"/>
    <x v="0"/>
    <d v="2024-03-04T00:00:00"/>
    <d v="2024-03-08T00:00:00"/>
    <x v="49"/>
    <n v="211.22600000000003"/>
    <n v="6"/>
    <n v="659.60400000000004"/>
    <n v="659.60400000000004"/>
    <n v="0"/>
    <n v="4"/>
    <n v="229.44200000000001"/>
    <n v="5"/>
    <n v="143.19900000000001"/>
    <n v="23.885000000000002"/>
    <n v="1056.1300000000001"/>
  </r>
  <r>
    <x v="21"/>
    <s v="20.18"/>
    <s v="2024 թվական, _x000a_1-ին  եռամսյակ"/>
    <s v="31.01.2024թ _x000a_N  2/618-Ա"/>
    <x v="144"/>
    <x v="0"/>
    <x v="0"/>
    <d v="2024-03-04T00:00:00"/>
    <d v="2024-03-08T00:00:00"/>
    <x v="49"/>
    <n v="211.22600000000003"/>
    <n v="5"/>
    <n v="659.60400000000004"/>
    <n v="659.60400000000004"/>
    <n v="0"/>
    <n v="4"/>
    <n v="229.44200000000001"/>
    <n v="5"/>
    <n v="143.19900000000001"/>
    <n v="23.885000000000002"/>
    <n v="1056.1300000000001"/>
  </r>
  <r>
    <x v="21"/>
    <s v="20.19"/>
    <s v="2024 թվական, _x000a_1-ին  եռամսյակ"/>
    <s v="30.01.2024թ _x000a_N  2/568-Ա"/>
    <x v="145"/>
    <x v="0"/>
    <x v="0"/>
    <d v="2024-02-25T00:00:00"/>
    <d v="2024-02-28T00:00:00"/>
    <x v="8"/>
    <n v="230.09825000000001"/>
    <n v="4"/>
    <n v="439.22899999999998"/>
    <n v="439.22899999999998"/>
    <n v="0"/>
    <n v="3"/>
    <n v="261.048"/>
    <n v="4"/>
    <n v="220.11600000000001"/>
    <n v="0"/>
    <n v="920.39300000000003"/>
  </r>
  <r>
    <x v="21"/>
    <s v="20.20"/>
    <s v="2024 թվական, _x000a_1-ին  եռամսյակ"/>
    <s v="22.01.2024թ _x000a_N  2/457-Ա"/>
    <x v="146"/>
    <x v="0"/>
    <x v="0"/>
    <d v="2024-02-20T00:00:00"/>
    <d v="2024-02-23T00:00:00"/>
    <x v="7"/>
    <n v="111.3605"/>
    <n v="4"/>
    <n v="188.45699999999999"/>
    <n v="188.45699999999999"/>
    <n v="0"/>
    <n v="3"/>
    <n v="103.34399999999999"/>
    <n v="4"/>
    <n v="153.64099999999999"/>
    <n v="0"/>
    <n v="445.44200000000001"/>
  </r>
  <r>
    <x v="21"/>
    <s v="20.21"/>
    <s v="2024 թվական, _x000a_1-ին  եռամսյակ"/>
    <s v="22.01.2024թ _x000a_N  2/457-Ա"/>
    <x v="147"/>
    <x v="0"/>
    <x v="0"/>
    <d v="2024-02-20T00:00:00"/>
    <d v="2024-02-23T00:00:00"/>
    <x v="7"/>
    <n v="111.3605"/>
    <n v="4"/>
    <n v="188.45699999999999"/>
    <n v="188.45699999999999"/>
    <n v="0"/>
    <n v="3"/>
    <n v="103.34399999999999"/>
    <n v="4"/>
    <n v="153.64099999999999"/>
    <n v="0"/>
    <n v="445.44200000000001"/>
  </r>
  <r>
    <x v="21"/>
    <s v="20.22"/>
    <s v="2024 թվական, _x000a_1-ին  եռամսյակ"/>
    <s v="22.01.2024թ _x000a_N  2/457-Ա"/>
    <x v="148"/>
    <x v="0"/>
    <x v="0"/>
    <d v="2024-02-20T00:00:00"/>
    <d v="2024-02-23T00:00:00"/>
    <x v="7"/>
    <n v="111.3605"/>
    <n v="4"/>
    <n v="188.45699999999999"/>
    <n v="188.45699999999999"/>
    <n v="0"/>
    <n v="3"/>
    <n v="103.34399999999999"/>
    <n v="4"/>
    <n v="153.64099999999999"/>
    <n v="0"/>
    <n v="445.44200000000001"/>
  </r>
  <r>
    <x v="21"/>
    <s v="20.23"/>
    <s v="2024 թվական, _x000a_1-ին  եռամսյակ"/>
    <s v="15.02.2024թ _x000a_N 2/929-Ա"/>
    <x v="149"/>
    <x v="0"/>
    <x v="0"/>
    <d v="2024-02-26T00:00:00"/>
    <d v="2024-03-01T00:00:00"/>
    <x v="50"/>
    <n v="139.60219999999998"/>
    <n v="5"/>
    <n v="393.38600000000002"/>
    <n v="393.38600000000002"/>
    <n v="0"/>
    <n v="4"/>
    <n v="159.13499999999999"/>
    <n v="5"/>
    <n v="145.49"/>
    <n v="0"/>
    <n v="698.01099999999997"/>
  </r>
  <r>
    <x v="21"/>
    <s v="20.24"/>
    <s v="2024 թվական, _x000a_1-ին  եռամսյակ"/>
    <s v="15.02.2024թ _x000a_N 2/929-Ա"/>
    <x v="150"/>
    <x v="0"/>
    <x v="0"/>
    <d v="2024-02-26T00:00:00"/>
    <d v="2024-03-01T00:00:00"/>
    <x v="50"/>
    <n v="148.97919999999999"/>
    <n v="5"/>
    <n v="440.274"/>
    <n v="440.274"/>
    <n v="0"/>
    <n v="4"/>
    <n v="159.13200000000001"/>
    <n v="5"/>
    <n v="145.49"/>
    <n v="0"/>
    <n v="744.89599999999996"/>
  </r>
  <r>
    <x v="21"/>
    <s v="20.25"/>
    <s v="2024 թվական, _x000a_1-ին  եռամսյակ"/>
    <s v="19.02.2024թ _x000a_N 2/982-Ա"/>
    <x v="129"/>
    <x v="0"/>
    <x v="0"/>
    <d v="2024-02-25T00:00:00"/>
    <d v="2024-03-02T00:00:00"/>
    <x v="1"/>
    <n v="79.77128571428571"/>
    <n v="7"/>
    <n v="173.80199999999999"/>
    <n v="173.80199999999999"/>
    <n v="0"/>
    <n v="6"/>
    <n v="169.595"/>
    <n v="7"/>
    <n v="215.00200000000001"/>
    <n v="0"/>
    <n v="558.399"/>
  </r>
  <r>
    <x v="21"/>
    <s v="20.26"/>
    <s v="2024 թվական, _x000a_1-ին  եռամսյակ"/>
    <s v="19.02.2024թ _x000a_N 2/982-Ա"/>
    <x v="151"/>
    <x v="0"/>
    <x v="0"/>
    <d v="2024-02-25T00:00:00"/>
    <d v="2024-03-02T00:00:00"/>
    <x v="1"/>
    <n v="75.9922857142857"/>
    <n v="7"/>
    <n v="173.80199999999999"/>
    <n v="173.80199999999999"/>
    <n v="0"/>
    <n v="6"/>
    <n v="143.142"/>
    <n v="7"/>
    <n v="215.00200000000001"/>
    <n v="0"/>
    <n v="531.94599999999991"/>
  </r>
  <r>
    <x v="21"/>
    <s v="20.27"/>
    <s v="2024 թվական, _x000a_1-ին  եռամսյակ"/>
    <s v="22.02.2024թ _x000a_N 2/1075-Ա"/>
    <x v="152"/>
    <x v="0"/>
    <x v="0"/>
    <d v="2024-02-28T00:00:00"/>
    <d v="2024-03-02T00:00:00"/>
    <x v="7"/>
    <n v="81.927999999999997"/>
    <n v="4"/>
    <n v="212.56399999999999"/>
    <n v="212.56399999999999"/>
    <n v="0"/>
    <n v="3"/>
    <n v="0"/>
    <n v="4"/>
    <n v="115.148"/>
    <n v="0"/>
    <n v="327.71199999999999"/>
  </r>
  <r>
    <x v="21"/>
    <s v="20.28"/>
    <s v="2024 թվական, _x000a_1-ին  եռամսյակ"/>
    <s v="22.02.2024թ _x000a_N 2/1075-Ա"/>
    <x v="153"/>
    <x v="0"/>
    <x v="0"/>
    <d v="2024-02-28T00:00:00"/>
    <d v="2024-03-02T00:00:00"/>
    <x v="7"/>
    <n v="109.25174999999999"/>
    <n v="4"/>
    <n v="212.56399999999999"/>
    <n v="212.56399999999999"/>
    <n v="0"/>
    <n v="3"/>
    <n v="109.295"/>
    <n v="4"/>
    <n v="115.148"/>
    <n v="0"/>
    <n v="437.00699999999995"/>
  </r>
  <r>
    <x v="21"/>
    <s v="20.29"/>
    <s v="2024 թվական, _x000a_1-ին  եռամսյակ"/>
    <s v="22.02.2024թ _x000a_N 2/1075-Ա"/>
    <x v="154"/>
    <x v="0"/>
    <x v="0"/>
    <d v="2024-02-28T00:00:00"/>
    <d v="2024-03-02T00:00:00"/>
    <x v="7"/>
    <n v="106.21549999999999"/>
    <n v="4"/>
    <n v="212.56399999999999"/>
    <n v="212.56399999999999"/>
    <n v="0"/>
    <n v="3"/>
    <n v="97.15"/>
    <n v="4"/>
    <n v="115.148"/>
    <n v="0"/>
    <n v="424.86199999999997"/>
  </r>
  <r>
    <x v="21"/>
    <s v="20.30"/>
    <s v="2024 թվական, _x000a_1-ին  եռամսյակ"/>
    <s v="22.02.2024թ _x000a_N 2/1075-Ա"/>
    <x v="135"/>
    <x v="0"/>
    <x v="0"/>
    <d v="2024-02-28T00:00:00"/>
    <d v="2024-03-02T00:00:00"/>
    <x v="7"/>
    <n v="106.21549999999999"/>
    <n v="4.5"/>
    <n v="212.56399999999999"/>
    <n v="212.56399999999999"/>
    <n v="0"/>
    <n v="3"/>
    <n v="97.15"/>
    <n v="4"/>
    <n v="115.148"/>
    <n v="0"/>
    <n v="424.86199999999997"/>
  </r>
  <r>
    <x v="21"/>
    <s v="20.31"/>
    <s v="2024 թվական, _x000a_1-ին  եռամսյակ"/>
    <s v="26.02.2024թ _x000a_N 2/112-Ա"/>
    <x v="155"/>
    <x v="0"/>
    <x v="0"/>
    <d v="2024-02-27T00:00:00"/>
    <d v="2024-03-01T00:00:00"/>
    <x v="38"/>
    <n v="117.31174999999999"/>
    <n v="5"/>
    <n v="325.85899999999998"/>
    <n v="325.85899999999998"/>
    <n v="0"/>
    <n v="3"/>
    <n v="62.56"/>
    <n v="4"/>
    <n v="80.828000000000003"/>
    <n v="0"/>
    <n v="469.24699999999996"/>
  </r>
  <r>
    <x v="21"/>
    <s v="20.32"/>
    <s v="2024 թվական, _x000a_1-ին  եռամսյակ"/>
    <s v="26.02.2024թ _x000a_N 2/112-Ա"/>
    <x v="156"/>
    <x v="0"/>
    <x v="0"/>
    <d v="2024-02-27T00:00:00"/>
    <d v="2024-03-01T00:00:00"/>
    <x v="38"/>
    <n v="117.31174999999999"/>
    <n v="4"/>
    <n v="325.85899999999998"/>
    <n v="325.85899999999998"/>
    <n v="0"/>
    <n v="3"/>
    <n v="62.56"/>
    <n v="4"/>
    <n v="80.828000000000003"/>
    <n v="0"/>
    <n v="469.24699999999996"/>
  </r>
  <r>
    <x v="21"/>
    <s v="20.33"/>
    <s v="2024 թվական, _x000a_1-ին  եռամսյակ"/>
    <s v="16.02.2024թ _x000a_N 2/965-Ա"/>
    <x v="138"/>
    <x v="0"/>
    <x v="0"/>
    <d v="2024-03-10T00:00:00"/>
    <d v="2024-03-16T00:00:00"/>
    <x v="8"/>
    <n v="149.45085714285713"/>
    <n v="5.5"/>
    <n v="235.97800000000001"/>
    <n v="235.97800000000001"/>
    <n v="0"/>
    <n v="6"/>
    <n v="407.774"/>
    <n v="7"/>
    <n v="386.404"/>
    <n v="16"/>
    <n v="1046.1559999999999"/>
  </r>
  <r>
    <x v="21"/>
    <s v="20.34"/>
    <s v="2024 թվական, _x000a_1-ին  եռամսյակ"/>
    <s v="16.02.2024թ _x000a_N 2/965-Ա"/>
    <x v="157"/>
    <x v="0"/>
    <x v="0"/>
    <d v="2024-03-10T00:00:00"/>
    <d v="2024-03-16T00:00:00"/>
    <x v="8"/>
    <n v="149.45085714285713"/>
    <n v="7"/>
    <n v="235.97800000000001"/>
    <n v="235.97800000000001"/>
    <n v="0"/>
    <n v="6"/>
    <n v="407.774"/>
    <n v="7"/>
    <n v="386.404"/>
    <n v="16"/>
    <n v="1046.1559999999999"/>
  </r>
  <r>
    <x v="21"/>
    <s v="20.35"/>
    <s v="2024 թվական, _x000a_1-ին  եռամսյակ"/>
    <s v="29.02.2024թ _x000a_N 2/1206-Ա"/>
    <x v="158"/>
    <x v="0"/>
    <x v="0"/>
    <d v="2024-03-04T00:00:00"/>
    <d v="2024-03-07T00:00:00"/>
    <x v="1"/>
    <n v="88.063500000000005"/>
    <n v="4"/>
    <n v="128.93600000000001"/>
    <n v="128.93600000000001"/>
    <n v="0"/>
    <n v="3"/>
    <n v="100.63"/>
    <n v="4"/>
    <n v="122.688"/>
    <n v="0"/>
    <n v="352.25400000000002"/>
  </r>
  <r>
    <x v="21"/>
    <s v="20.36"/>
    <s v="2024 թվական, _x000a_1-ին  եռամսյակ"/>
    <s v="29.02.2024թ _x000a_N 2/1206-Ա"/>
    <x v="159"/>
    <x v="0"/>
    <x v="0"/>
    <d v="2024-03-04T00:00:00"/>
    <d v="2024-03-07T00:00:00"/>
    <x v="1"/>
    <n v="88.063500000000005"/>
    <n v="4"/>
    <n v="128.93600000000001"/>
    <n v="128.93600000000001"/>
    <n v="0"/>
    <n v="3"/>
    <n v="100.63"/>
    <n v="4"/>
    <n v="122.688"/>
    <n v="0"/>
    <n v="352.25400000000002"/>
  </r>
  <r>
    <x v="21"/>
    <s v="20.37"/>
    <s v="2024 թվական, _x000a_1-ին  եռամսյակ"/>
    <s v="29.02.2024թ _x000a_N 2/1220-Ա"/>
    <x v="155"/>
    <x v="0"/>
    <x v="0"/>
    <d v="2024-03-11T00:00:00"/>
    <d v="2024-03-16T00:00:00"/>
    <x v="1"/>
    <n v="80.164000000000001"/>
    <n v="5"/>
    <n v="137.22499999999999"/>
    <n v="137.22499999999999"/>
    <n v="0"/>
    <n v="5"/>
    <n v="160.46600000000001"/>
    <n v="6"/>
    <n v="183.29300000000001"/>
    <n v="0"/>
    <n v="480.98400000000004"/>
  </r>
  <r>
    <x v="21"/>
    <s v="20.38"/>
    <s v="2024 թվական, _x000a_1-ին  եռամսյակ"/>
    <s v="04.03.2024թ _x000a_N 213-Ա"/>
    <x v="160"/>
    <x v="0"/>
    <x v="0"/>
    <d v="2024-03-06T00:00:00"/>
    <d v="2024-03-09T00:00:00"/>
    <x v="0"/>
    <n v="245.98450000000003"/>
    <n v="4"/>
    <n v="510.53899999999999"/>
    <n v="510.53899999999999"/>
    <n v="0"/>
    <n v="3"/>
    <n v="236.09399999999999"/>
    <n v="4"/>
    <n v="237.30500000000001"/>
    <n v="0"/>
    <n v="983.9380000000001"/>
  </r>
  <r>
    <x v="21"/>
    <s v="20.39"/>
    <s v="2024 թվական, _x000a_1-ին  եռամսյակ"/>
    <s v="16.02.2024թ _x000a_N 966-Ա"/>
    <x v="161"/>
    <x v="0"/>
    <x v="0"/>
    <d v="2024-03-04T00:00:00"/>
    <d v="2024-03-07T00:00:00"/>
    <x v="13"/>
    <n v="68.766999999999996"/>
    <n v="4"/>
    <n v="251.96799999999999"/>
    <n v="251.96799999999999"/>
    <n v="0"/>
    <n v="3"/>
    <n v="0"/>
    <n v="4"/>
    <n v="0"/>
    <n v="23.1"/>
    <n v="275.06799999999998"/>
  </r>
  <r>
    <x v="21"/>
    <s v="20.40"/>
    <s v="2024 թվական, _x000a_1-ին  եռամսյակ"/>
    <s v="16.02.2024թ _x000a_N 966-Ա"/>
    <x v="162"/>
    <x v="0"/>
    <x v="0"/>
    <d v="2024-03-04T00:00:00"/>
    <d v="2024-03-07T00:00:00"/>
    <x v="13"/>
    <n v="63.582999999999998"/>
    <n v="4"/>
    <n v="231.232"/>
    <n v="231.232"/>
    <n v="0"/>
    <n v="3"/>
    <n v="0"/>
    <n v="4"/>
    <n v="0"/>
    <n v="23.1"/>
    <n v="254.33199999999999"/>
  </r>
  <r>
    <x v="21"/>
    <s v="20.41"/>
    <s v="2024 թվական, _x000a_1-ին  եռամսյակ"/>
    <s v="07.03.2024թ _x000a_N 2/1380-Ա"/>
    <x v="163"/>
    <x v="0"/>
    <x v="0"/>
    <d v="2024-03-10T00:00:00"/>
    <d v="2024-03-13T00:00:00"/>
    <x v="1"/>
    <n v="77.855500000000006"/>
    <n v="4"/>
    <n v="133.86500000000001"/>
    <n v="133.86500000000001"/>
    <n v="0"/>
    <n v="3"/>
    <n v="55.158000000000001"/>
    <n v="4"/>
    <n v="122.399"/>
    <m/>
    <n v="311.42200000000003"/>
  </r>
  <r>
    <x v="21"/>
    <s v="20.42"/>
    <s v="2024 թվական, _x000a_1-ին  եռամսյակ"/>
    <s v="07.03.2024թ _x000a_N 2/1380-Ա"/>
    <x v="164"/>
    <x v="0"/>
    <x v="0"/>
    <d v="2024-03-10T00:00:00"/>
    <d v="2024-03-13T00:00:00"/>
    <x v="1"/>
    <n v="78.931250000000006"/>
    <n v="4"/>
    <n v="133.86500000000001"/>
    <n v="133.86500000000001"/>
    <n v="0"/>
    <n v="3"/>
    <n v="59.47"/>
    <n v="4"/>
    <n v="122.39"/>
    <n v="0"/>
    <n v="315.72500000000002"/>
  </r>
  <r>
    <x v="21"/>
    <s v="20.43"/>
    <s v="2024 թվական, _x000a_1-ին  եռամսյակ"/>
    <s v="07.03.2024թ _x000a_N 2/793-Ա"/>
    <x v="165"/>
    <x v="0"/>
    <x v="0"/>
    <d v="2024-03-18T00:00:00"/>
    <d v="2024-03-21T00:00:00"/>
    <x v="8"/>
    <n v="49.324750000000002"/>
    <n v="4"/>
    <n v="197.29900000000001"/>
    <n v="197.29900000000001"/>
    <n v="0"/>
    <n v="3"/>
    <n v="0"/>
    <n v="4"/>
    <n v="0"/>
    <n v="0"/>
    <n v="197.29900000000001"/>
  </r>
  <r>
    <x v="21"/>
    <s v="20.44"/>
    <s v="2024 թվական, _x000a_1-ին  եռամսյակ"/>
    <s v="26.02.2024թ _x000a_N 2/1159-Ա"/>
    <x v="144"/>
    <x v="0"/>
    <x v="0"/>
    <d v="2024-03-25T00:00:00"/>
    <d v="2024-03-29T00:00:00"/>
    <x v="1"/>
    <n v="88.210999999999984"/>
    <n v="5"/>
    <n v="165.38399999999999"/>
    <n v="165.38399999999999"/>
    <n v="0"/>
    <n v="4"/>
    <n v="117.17"/>
    <n v="5"/>
    <n v="158.501"/>
    <n v="0"/>
    <n v="441.05499999999995"/>
  </r>
  <r>
    <x v="21"/>
    <s v="20.45"/>
    <s v="2024 թվական, _x000a_1-ին  եռամսյակ"/>
    <s v="11.03.2024թ _x000a_N 2/1431-Ա"/>
    <x v="166"/>
    <x v="0"/>
    <x v="0"/>
    <d v="2024-03-11T00:00:00"/>
    <d v="2024-03-15T00:00:00"/>
    <x v="50"/>
    <n v="153.8682"/>
    <n v="5"/>
    <n v="526.19200000000001"/>
    <n v="526.19200000000001"/>
    <n v="0"/>
    <n v="4"/>
    <n v="99.231999999999999"/>
    <n v="5"/>
    <n v="143.917"/>
    <n v="0"/>
    <n v="769.34100000000001"/>
  </r>
  <r>
    <x v="21"/>
    <s v="20.46"/>
    <s v="2024 թվական, _x000a_1-ին  եռամսյակ"/>
    <s v="11.03.2024թ _x000a_N 2/1431-Ա"/>
    <x v="167"/>
    <x v="0"/>
    <x v="0"/>
    <d v="2024-03-11T00:00:00"/>
    <d v="2024-03-15T00:00:00"/>
    <x v="50"/>
    <n v="153.8682"/>
    <n v="5"/>
    <n v="526.19200000000001"/>
    <n v="526.19200000000001"/>
    <n v="0"/>
    <n v="4"/>
    <n v="99.231999999999999"/>
    <n v="5"/>
    <n v="143.917"/>
    <n v="0"/>
    <n v="769.34100000000001"/>
  </r>
  <r>
    <x v="21"/>
    <s v="20.47"/>
    <s v="2024 թվական, _x000a_1-ին  եռամսյակ"/>
    <s v="22.02.2024թ _x000a_N 2/1070-Ա"/>
    <x v="168"/>
    <x v="0"/>
    <x v="0"/>
    <d v="2024-03-17T00:00:00"/>
    <d v="2024-03-23T00:00:00"/>
    <x v="8"/>
    <n v="0"/>
    <n v="7"/>
    <n v="0"/>
    <n v="0"/>
    <n v="0"/>
    <n v="6"/>
    <n v="0"/>
    <n v="7"/>
    <n v="0"/>
    <n v="0"/>
    <n v="0"/>
  </r>
  <r>
    <x v="21"/>
    <s v="20.48"/>
    <s v="2024 թվական, _x000a_1-ին  եռամսյակ"/>
    <s v="22.02.2024թ _x000a_N 2/1070-Ա"/>
    <x v="143"/>
    <x v="0"/>
    <x v="0"/>
    <d v="2024-03-17T00:00:00"/>
    <d v="2024-03-23T00:00:00"/>
    <x v="8"/>
    <n v="175.74242857142858"/>
    <n v="6"/>
    <n v="290.92"/>
    <n v="290.92"/>
    <n v="0"/>
    <n v="6"/>
    <n v="530.87400000000002"/>
    <n v="7"/>
    <n v="378.827"/>
    <n v="29.576000000000001"/>
    <n v="1230.1970000000001"/>
  </r>
  <r>
    <x v="21"/>
    <s v="20.49"/>
    <s v="2024 թվական, _x000a_1-ին  եռամսյակ"/>
    <s v="18.03.2024թ _x000a_N 2/1598-Ա"/>
    <x v="169"/>
    <x v="0"/>
    <x v="0"/>
    <d v="2024-03-24T00:00:00"/>
    <d v="2024-03-28T00:00:00"/>
    <x v="51"/>
    <n v="81.547200000000004"/>
    <n v="5"/>
    <n v="297.28800000000001"/>
    <n v="297.28800000000001"/>
    <n v="0"/>
    <n v="4"/>
    <n v="55.223999999999997"/>
    <n v="5"/>
    <n v="55.223999999999997"/>
    <n v="0"/>
    <n v="407.73599999999999"/>
  </r>
  <r>
    <x v="22"/>
    <s v="21.1"/>
    <s v="2024 թվական, _x000a_1-ին  եռամսյակ"/>
    <s v="04․10․2023թ_x000a_N 1224-Ա"/>
    <x v="170"/>
    <x v="1"/>
    <x v="1"/>
    <d v="2023-10-17T00:00:00"/>
    <d v="2023-10-20T00:00:00"/>
    <x v="8"/>
    <n v="0"/>
    <n v="4"/>
    <n v="0"/>
    <n v="0"/>
    <n v="0"/>
    <n v="3"/>
    <n v="0"/>
    <n v="4"/>
    <n v="0"/>
    <n v="0"/>
    <n v="0"/>
  </r>
  <r>
    <x v="23"/>
    <s v="22.1"/>
    <s v="2024 թվական, _x000a_1-ին  եռամսյակ"/>
    <s v="26․02․2024թ _x000a_N 334-Ա"/>
    <x v="171"/>
    <x v="0"/>
    <x v="0"/>
    <d v="2024-03-04T00:00:00"/>
    <d v="2024-03-08T00:00:00"/>
    <x v="5"/>
    <n v="188.2236"/>
    <n v="5"/>
    <n v="318.18"/>
    <n v="318.18"/>
    <n v="0"/>
    <n v="4"/>
    <n v="327.2"/>
    <n v="5"/>
    <n v="250.01900000000001"/>
    <n v="45.719000000000001"/>
    <n v="941.11800000000005"/>
  </r>
  <r>
    <x v="24"/>
    <s v="23.1"/>
    <s v="2024 թվական, _x000a_1-ին  եռամսյակ"/>
    <s v="21․02․2024թ․ _x000a_N 163-Ա"/>
    <x v="172"/>
    <x v="0"/>
    <x v="0"/>
    <d v="2024-02-26T00:00:00"/>
    <d v="2024-03-02T00:00:00"/>
    <x v="52"/>
    <n v="216.49599999999998"/>
    <n v="5.5"/>
    <n v="483.87099999999998"/>
    <n v="483.87099999999998"/>
    <n v="0"/>
    <n v="5"/>
    <n v="475.459"/>
    <n v="6"/>
    <n v="339.64600000000002"/>
    <n v="0"/>
    <n v="1298.9759999999999"/>
  </r>
  <r>
    <x v="24"/>
    <s v="23.2"/>
    <s v="2024 թվական, _x000a_1-ին  եռամսյակ"/>
    <s v="08․01․2024թ․ _x000a_N 9-Ա"/>
    <x v="173"/>
    <x v="1"/>
    <x v="1"/>
    <d v="2024-01-14T00:00:00"/>
    <d v="2024-01-17T00:00:00"/>
    <x v="28"/>
    <n v="0"/>
    <n v="4"/>
    <n v="0"/>
    <n v="0"/>
    <n v="0"/>
    <n v="3"/>
    <n v="0"/>
    <n v="4"/>
    <n v="0"/>
    <n v="0"/>
    <n v="0"/>
  </r>
  <r>
    <x v="24"/>
    <s v="23.3"/>
    <s v="2024 թվական, _x000a_1-ին  եռամսյակ"/>
    <s v="16․01․2024թ․ _x000a_N 04-Ա"/>
    <x v="174"/>
    <x v="1"/>
    <x v="1"/>
    <d v="2024-02-06T00:00:00"/>
    <d v="2024-02-10T00:00:00"/>
    <x v="28"/>
    <n v="0"/>
    <n v="5"/>
    <n v="0"/>
    <n v="0"/>
    <n v="0"/>
    <n v="4"/>
    <n v="0"/>
    <n v="5"/>
    <n v="0"/>
    <n v="0"/>
    <n v="0"/>
  </r>
  <r>
    <x v="24"/>
    <s v="23.4"/>
    <s v="2024 թվական, _x000a_1-ին  եռամսյակ"/>
    <s v="01․02․2024թ․ _x000a_N 44-Ա"/>
    <x v="175"/>
    <x v="1"/>
    <x v="1"/>
    <d v="2024-02-06T00:00:00"/>
    <d v="2024-02-10T00:00:00"/>
    <x v="5"/>
    <n v="0"/>
    <n v="5"/>
    <n v="0"/>
    <n v="0"/>
    <n v="0"/>
    <n v="4"/>
    <n v="0"/>
    <n v="5"/>
    <n v="0"/>
    <n v="0"/>
    <n v="0"/>
  </r>
  <r>
    <x v="24"/>
    <s v="23.5"/>
    <s v="2024 թվական, _x000a_1-ին  եռամսյակ"/>
    <s v="16․01․2024թ․ _x000a_N 42-Ա"/>
    <x v="172"/>
    <x v="1"/>
    <x v="1"/>
    <d v="2024-02-06T00:00:00"/>
    <d v="2024-02-10T00:00:00"/>
    <x v="52"/>
    <n v="0"/>
    <n v="5.5"/>
    <n v="0"/>
    <n v="0"/>
    <n v="0"/>
    <n v="4"/>
    <n v="0"/>
    <n v="5"/>
    <n v="0"/>
    <n v="0"/>
    <n v="0"/>
  </r>
  <r>
    <x v="24"/>
    <s v="23.6"/>
    <s v="2024 թվական, _x000a_1-ին  եռամսյակ"/>
    <s v="01․03․2024թ․ _x000a_N 84-Ա"/>
    <x v="175"/>
    <x v="1"/>
    <x v="1"/>
    <d v="2024-03-03T00:00:00"/>
    <d v="2024-03-07T00:00:00"/>
    <x v="11"/>
    <n v="0"/>
    <n v="5"/>
    <n v="0"/>
    <n v="0"/>
    <n v="0"/>
    <n v="4"/>
    <n v="0"/>
    <n v="5"/>
    <n v="0"/>
    <n v="0"/>
    <n v="0"/>
  </r>
  <r>
    <x v="24"/>
    <s v="23.7"/>
    <s v="2024 թվական, _x000a_1-ին  եռամսյակ"/>
    <s v="01․03․2024թ․ _x000a_N 2-Ա"/>
    <x v="176"/>
    <x v="1"/>
    <x v="1"/>
    <d v="2024-03-03T00:00:00"/>
    <d v="2024-03-07T00:00:00"/>
    <x v="11"/>
    <n v="0"/>
    <n v="5"/>
    <n v="0"/>
    <n v="0"/>
    <n v="0"/>
    <n v="4"/>
    <n v="0"/>
    <n v="5"/>
    <n v="0"/>
    <n v="0"/>
    <n v="0"/>
  </r>
  <r>
    <x v="24"/>
    <s v="23.8"/>
    <s v="2024 թվական, _x000a_1-ին  եռամսյակ"/>
    <s v="18․03․2024թ․ _x000a_N 102-Ա"/>
    <x v="177"/>
    <x v="1"/>
    <x v="1"/>
    <d v="2024-03-03T00:00:00"/>
    <d v="2024-03-07T00:00:00"/>
    <x v="11"/>
    <n v="0"/>
    <n v="5"/>
    <n v="0"/>
    <n v="0"/>
    <n v="0"/>
    <n v="4"/>
    <n v="0"/>
    <n v="5"/>
    <n v="0"/>
    <n v="0"/>
    <n v="0"/>
  </r>
  <r>
    <x v="25"/>
    <s v="24.1"/>
    <s v="2024 թվական, _x000a_1-ին  եռամսյակ"/>
    <s v="11.01.2024թ_x000a_ N 237-Ա"/>
    <x v="178"/>
    <x v="0"/>
    <x v="0"/>
    <d v="2024-01-14T00:00:00"/>
    <d v="2024-01-20T00:00:00"/>
    <x v="53"/>
    <n v="3.7428571428571429"/>
    <n v="7"/>
    <n v="0"/>
    <n v="0"/>
    <n v="0"/>
    <n v="6"/>
    <n v="0"/>
    <n v="7"/>
    <n v="0"/>
    <n v="26.2"/>
    <n v="26.2"/>
  </r>
  <r>
    <x v="25"/>
    <s v="24.2"/>
    <s v="2024 թվական, _x000a_1-ին  եռամսյակ"/>
    <s v="24.01.2024թ_x000a_ N 417-Ա"/>
    <x v="179"/>
    <x v="0"/>
    <x v="0"/>
    <d v="2024-01-29T00:00:00"/>
    <d v="2024-02-02T00:00:00"/>
    <x v="2"/>
    <n v="19.438800000000001"/>
    <n v="4.5"/>
    <n v="0"/>
    <n v="0"/>
    <n v="0"/>
    <n v="4"/>
    <n v="0"/>
    <n v="5"/>
    <n v="97.194000000000003"/>
    <n v="0"/>
    <n v="97.194000000000003"/>
  </r>
  <r>
    <x v="25"/>
    <s v="24.3"/>
    <s v="2024 թվական, _x000a_1-ին  եռամսյակ"/>
    <s v="30.01.2024թ_x000a_ N 572-Ա"/>
    <x v="179"/>
    <x v="0"/>
    <x v="0"/>
    <d v="2024-03-04T00:00:00"/>
    <d v="2024-03-07T00:00:00"/>
    <x v="22"/>
    <n v="294.51474999999999"/>
    <n v="4.5"/>
    <n v="632.23199999999997"/>
    <n v="632.23199999999997"/>
    <n v="0"/>
    <n v="3"/>
    <n v="280.23200000000003"/>
    <n v="4"/>
    <n v="265.59500000000003"/>
    <n v="0"/>
    <n v="1178.059"/>
  </r>
  <r>
    <x v="25"/>
    <s v="24.4"/>
    <s v="2024 թվական, _x000a_1-ին  եռամսյակ"/>
    <s v="30.01.2024թ_x000a_ N 572-Ա"/>
    <x v="180"/>
    <x v="0"/>
    <x v="0"/>
    <d v="2024-03-04T00:00:00"/>
    <d v="2024-03-07T00:00:00"/>
    <x v="22"/>
    <n v="192.90950000000001"/>
    <n v="4"/>
    <n v="225.81100000000001"/>
    <n v="225.81100000000001"/>
    <n v="0"/>
    <n v="3"/>
    <n v="280.23200000000003"/>
    <n v="4"/>
    <n v="265.59500000000003"/>
    <n v="0"/>
    <n v="771.63800000000003"/>
  </r>
  <r>
    <x v="25"/>
    <s v="24.5"/>
    <s v="2024 թվական, _x000a_1-ին  եռամսյակ"/>
    <s v="30.01.2024թ_x000a_ N 572-Ա"/>
    <x v="181"/>
    <x v="0"/>
    <x v="0"/>
    <d v="2024-03-04T00:00:00"/>
    <d v="2024-03-07T00:00:00"/>
    <x v="22"/>
    <n v="192.90950000000001"/>
    <n v="4"/>
    <n v="225.81100000000001"/>
    <n v="225.81100000000001"/>
    <n v="0"/>
    <n v="3"/>
    <n v="280.23200000000003"/>
    <n v="4"/>
    <n v="265.59500000000003"/>
    <n v="0"/>
    <n v="771.63800000000003"/>
  </r>
  <r>
    <x v="25"/>
    <s v="24.6"/>
    <s v="2024 թվական, _x000a_1-ին  եռամսյակ"/>
    <s v="08.02.2024թ_x000a_ N 737-Ա"/>
    <x v="182"/>
    <x v="0"/>
    <x v="0"/>
    <d v="2024-02-13T00:00:00"/>
    <d v="2024-02-15T00:00:00"/>
    <x v="2"/>
    <n v="16.119"/>
    <n v="3"/>
    <n v="0"/>
    <n v="0"/>
    <n v="0"/>
    <n v="2"/>
    <n v="0"/>
    <n v="3"/>
    <n v="48.356999999999999"/>
    <n v="0"/>
    <n v="48.356999999999999"/>
  </r>
  <r>
    <x v="25"/>
    <s v="24.7"/>
    <s v="2024 թվական, _x000a_1-ին  եռամսյակ"/>
    <s v="08.02.2024թ_x000a_ N 737-Ա"/>
    <x v="183"/>
    <x v="0"/>
    <x v="0"/>
    <d v="2024-02-13T00:00:00"/>
    <d v="2024-02-15T00:00:00"/>
    <x v="2"/>
    <n v="16.119"/>
    <n v="3"/>
    <n v="0"/>
    <n v="0"/>
    <n v="0"/>
    <n v="2"/>
    <n v="0"/>
    <n v="3"/>
    <n v="48.356999999999999"/>
    <n v="0"/>
    <n v="48.356999999999999"/>
  </r>
  <r>
    <x v="25"/>
    <s v="24.8"/>
    <s v="2024 թվական, _x000a_1-ին  եռամսյակ"/>
    <s v="08.02.2024թ_x000a_ N 737-Ա"/>
    <x v="184"/>
    <x v="0"/>
    <x v="0"/>
    <d v="2024-02-13T00:00:00"/>
    <d v="2024-02-15T00:00:00"/>
    <x v="2"/>
    <n v="16.119"/>
    <n v="3"/>
    <n v="0"/>
    <n v="0"/>
    <n v="0"/>
    <n v="2"/>
    <n v="0"/>
    <n v="3"/>
    <n v="48.356999999999999"/>
    <n v="0"/>
    <n v="48.356999999999999"/>
  </r>
  <r>
    <x v="25"/>
    <s v="24.9"/>
    <s v="2024 թվական, _x000a_1-ին  եռամսյակ"/>
    <s v="08.02.2024թ_x000a_ N 737-Ա"/>
    <x v="185"/>
    <x v="0"/>
    <x v="0"/>
    <d v="2024-02-13T00:00:00"/>
    <d v="2024-02-15T00:00:00"/>
    <x v="2"/>
    <n v="16.119"/>
    <n v="3"/>
    <n v="0"/>
    <n v="0"/>
    <n v="0"/>
    <n v="2"/>
    <n v="0"/>
    <n v="3"/>
    <n v="48.356999999999999"/>
    <n v="0"/>
    <n v="48.356999999999999"/>
  </r>
  <r>
    <x v="25"/>
    <s v="24.10"/>
    <s v="2024 թվական, _x000a_1-ին  եռամսյակ"/>
    <s v="08.02.2024թ_x000a_ N 737-Ա"/>
    <x v="186"/>
    <x v="0"/>
    <x v="0"/>
    <d v="2024-02-13T00:00:00"/>
    <d v="2024-02-15T00:00:00"/>
    <x v="2"/>
    <n v="16.119"/>
    <n v="3"/>
    <n v="0"/>
    <n v="0"/>
    <n v="0"/>
    <n v="2"/>
    <n v="0"/>
    <n v="3"/>
    <n v="48.356999999999999"/>
    <n v="0"/>
    <n v="48.356999999999999"/>
  </r>
  <r>
    <x v="26"/>
    <s v="25.1"/>
    <s v="2024 թվական, _x000a_1-ին  եռամսյակ"/>
    <s v="29.02.2024թ_x000a_ N 198-Ա"/>
    <x v="187"/>
    <x v="0"/>
    <x v="0"/>
    <d v="2024-02-29T00:00:00"/>
    <d v="2024-03-01T00:00:00"/>
    <x v="1"/>
    <n v="111.914"/>
    <n v="2"/>
    <n v="131.95699999999999"/>
    <n v="131.95699999999999"/>
    <n v="0"/>
    <n v="1"/>
    <n v="23.867999999999999"/>
    <n v="2"/>
    <n v="61.405000000000001"/>
    <n v="6.5979999999999999"/>
    <n v="223.82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8" indent="0" compact="0" compactData="0" multipleFieldFilters="0">
  <location ref="A5:N198" firstHeaderRow="0" firstDataRow="1" firstDataCol="4"/>
  <pivotFields count="22">
    <pivotField axis="axisRow" compact="0" outline="0" showAll="0" defaultSubtotal="0">
      <items count="36">
        <item x="0"/>
        <item x="1"/>
        <item x="2"/>
        <item x="3"/>
        <item x="4"/>
        <item x="5"/>
        <item x="6"/>
        <item m="1" x="32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m="1" x="31"/>
        <item m="1" x="29"/>
        <item m="1" x="28"/>
        <item m="1" x="27"/>
        <item m="1" x="34"/>
        <item m="1" x="35"/>
        <item m="1" x="33"/>
        <item m="1" x="30"/>
        <item x="7"/>
        <item x="23"/>
        <item x="24"/>
        <item x="25"/>
        <item x="26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Անունը, ազգանունը, _x000a_զբաղեցրած պաշտոնը" axis="axisRow" compact="0" outline="0" showAll="0" defaultSubtotal="0">
      <items count="399">
        <item m="1" x="286"/>
        <item m="1" x="214"/>
        <item x="88"/>
        <item x="34"/>
        <item m="1" x="215"/>
        <item m="1" x="273"/>
        <item m="1" x="360"/>
        <item x="85"/>
        <item x="77"/>
        <item x="21"/>
        <item x="86"/>
        <item m="1" x="388"/>
        <item m="1" x="319"/>
        <item x="37"/>
        <item x="125"/>
        <item x="33"/>
        <item m="1" x="323"/>
        <item m="1" x="296"/>
        <item m="1" x="278"/>
        <item m="1" x="378"/>
        <item m="1" x="356"/>
        <item m="1" x="188"/>
        <item m="1" x="307"/>
        <item x="30"/>
        <item m="1" x="282"/>
        <item m="1" x="250"/>
        <item m="1" x="394"/>
        <item x="51"/>
        <item x="54"/>
        <item m="1" x="268"/>
        <item m="1" x="390"/>
        <item m="1" x="295"/>
        <item m="1" x="235"/>
        <item m="1" x="258"/>
        <item m="1" x="381"/>
        <item m="1" x="383"/>
        <item x="75"/>
        <item m="1" x="256"/>
        <item x="109"/>
        <item m="1" x="364"/>
        <item m="1" x="363"/>
        <item m="1" x="349"/>
        <item m="1" x="395"/>
        <item m="1" x="322"/>
        <item x="116"/>
        <item x="121"/>
        <item m="1" x="263"/>
        <item m="1" x="386"/>
        <item m="1" x="351"/>
        <item m="1" x="346"/>
        <item m="1" x="239"/>
        <item x="122"/>
        <item m="1" x="205"/>
        <item m="1" x="190"/>
        <item m="1" x="274"/>
        <item m="1" x="338"/>
        <item x="128"/>
        <item x="138"/>
        <item m="1" x="331"/>
        <item m="1" x="359"/>
        <item x="144"/>
        <item x="170"/>
        <item m="1" x="197"/>
        <item m="1" x="305"/>
        <item m="1" x="372"/>
        <item m="1" x="291"/>
        <item m="1" x="252"/>
        <item m="1" x="397"/>
        <item m="1" x="306"/>
        <item m="1" x="246"/>
        <item m="1" x="367"/>
        <item m="1" x="191"/>
        <item m="1" x="248"/>
        <item m="1" x="198"/>
        <item m="1" x="317"/>
        <item m="1" x="275"/>
        <item m="1" x="257"/>
        <item m="1" x="218"/>
        <item m="1" x="232"/>
        <item m="1" x="348"/>
        <item m="1" x="260"/>
        <item x="9"/>
        <item m="1" x="243"/>
        <item m="1" x="189"/>
        <item m="1" x="376"/>
        <item m="1" x="261"/>
        <item m="1" x="240"/>
        <item m="1" x="333"/>
        <item m="1" x="267"/>
        <item m="1" x="228"/>
        <item m="1" x="371"/>
        <item m="1" x="354"/>
        <item m="1" x="238"/>
        <item m="1" x="373"/>
        <item m="1" x="345"/>
        <item m="1" x="368"/>
        <item m="1" x="202"/>
        <item m="1" x="284"/>
        <item m="1" x="231"/>
        <item m="1" x="229"/>
        <item m="1" x="271"/>
        <item m="1" x="396"/>
        <item x="48"/>
        <item m="1" x="204"/>
        <item m="1" x="380"/>
        <item x="36"/>
        <item m="1" x="385"/>
        <item x="46"/>
        <item m="1" x="389"/>
        <item m="1" x="223"/>
        <item m="1" x="199"/>
        <item m="1" x="222"/>
        <item m="1" x="298"/>
        <item m="1" x="355"/>
        <item m="1" x="327"/>
        <item m="1" x="254"/>
        <item m="1" x="207"/>
        <item m="1" x="281"/>
        <item m="1" x="304"/>
        <item m="1" x="398"/>
        <item m="1" x="200"/>
        <item m="1" x="341"/>
        <item m="1" x="366"/>
        <item m="1" x="321"/>
        <item m="1" x="312"/>
        <item m="1" x="217"/>
        <item m="1" x="324"/>
        <item m="1" x="245"/>
        <item m="1" x="314"/>
        <item x="61"/>
        <item m="1" x="216"/>
        <item x="72"/>
        <item m="1" x="336"/>
        <item m="1" x="309"/>
        <item m="1" x="196"/>
        <item m="1" x="244"/>
        <item m="1" x="329"/>
        <item m="1" x="192"/>
        <item m="1" x="353"/>
        <item m="1" x="251"/>
        <item m="1" x="343"/>
        <item m="1" x="270"/>
        <item x="79"/>
        <item m="1" x="350"/>
        <item m="1" x="375"/>
        <item m="1" x="264"/>
        <item x="84"/>
        <item m="1" x="347"/>
        <item m="1" x="297"/>
        <item m="1" x="276"/>
        <item m="1" x="193"/>
        <item x="83"/>
        <item m="1" x="195"/>
        <item m="1" x="299"/>
        <item m="1" x="377"/>
        <item m="1" x="315"/>
        <item m="1" x="320"/>
        <item m="1" x="241"/>
        <item m="1" x="300"/>
        <item m="1" x="374"/>
        <item m="1" x="225"/>
        <item m="1" x="330"/>
        <item m="1" x="279"/>
        <item m="1" x="352"/>
        <item m="1" x="289"/>
        <item m="1" x="233"/>
        <item m="1" x="308"/>
        <item m="1" x="206"/>
        <item m="1" x="255"/>
        <item m="1" x="208"/>
        <item m="1" x="265"/>
        <item m="1" x="224"/>
        <item m="1" x="332"/>
        <item m="1" x="237"/>
        <item m="1" x="334"/>
        <item m="1" x="326"/>
        <item m="1" x="221"/>
        <item m="1" x="253"/>
        <item m="1" x="219"/>
        <item m="1" x="339"/>
        <item m="1" x="294"/>
        <item m="1" x="288"/>
        <item m="1" x="277"/>
        <item x="106"/>
        <item m="1" x="201"/>
        <item m="1" x="247"/>
        <item m="1" x="311"/>
        <item m="1" x="379"/>
        <item m="1" x="335"/>
        <item m="1" x="227"/>
        <item x="113"/>
        <item m="1" x="249"/>
        <item m="1" x="325"/>
        <item m="1" x="369"/>
        <item m="1" x="382"/>
        <item m="1" x="387"/>
        <item m="1" x="362"/>
        <item m="1" x="393"/>
        <item m="1" x="203"/>
        <item m="1" x="230"/>
        <item m="1" x="234"/>
        <item m="1" x="290"/>
        <item m="1" x="337"/>
        <item m="1" x="310"/>
        <item m="1" x="316"/>
        <item m="1" x="220"/>
        <item x="132"/>
        <item m="1" x="361"/>
        <item m="1" x="259"/>
        <item m="1" x="194"/>
        <item m="1" x="287"/>
        <item x="160"/>
        <item m="1" x="262"/>
        <item m="1" x="313"/>
        <item m="1" x="344"/>
        <item m="1" x="236"/>
        <item m="1" x="242"/>
        <item m="1" x="213"/>
        <item m="1" x="365"/>
        <item m="1" x="211"/>
        <item m="1" x="293"/>
        <item m="1" x="302"/>
        <item m="1" x="342"/>
        <item m="1" x="209"/>
        <item m="1" x="392"/>
        <item m="1" x="358"/>
        <item m="1" x="303"/>
        <item m="1" x="269"/>
        <item m="1" x="266"/>
        <item m="1" x="301"/>
        <item m="1" x="318"/>
        <item m="1" x="340"/>
        <item m="1" x="357"/>
        <item m="1" x="212"/>
        <item m="1" x="328"/>
        <item m="1" x="283"/>
        <item m="1" x="384"/>
        <item m="1" x="292"/>
        <item m="1" x="370"/>
        <item m="1" x="285"/>
        <item m="1" x="272"/>
        <item m="1" x="280"/>
        <item m="1" x="226"/>
        <item m="1" x="391"/>
        <item m="1" x="210"/>
        <item x="0"/>
        <item x="1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1"/>
        <item x="32"/>
        <item x="35"/>
        <item x="38"/>
        <item x="39"/>
        <item x="40"/>
        <item x="41"/>
        <item x="42"/>
        <item x="43"/>
        <item x="44"/>
        <item x="45"/>
        <item x="47"/>
        <item x="49"/>
        <item x="50"/>
        <item x="52"/>
        <item x="53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6"/>
        <item x="78"/>
        <item x="80"/>
        <item x="81"/>
        <item x="82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10"/>
        <item x="111"/>
        <item x="112"/>
        <item x="114"/>
        <item x="115"/>
        <item x="117"/>
        <item x="118"/>
        <item x="119"/>
        <item x="120"/>
        <item x="123"/>
        <item x="124"/>
        <item x="126"/>
        <item x="127"/>
        <item x="129"/>
        <item x="130"/>
        <item x="131"/>
        <item x="133"/>
        <item x="134"/>
        <item x="135"/>
        <item x="136"/>
        <item x="137"/>
        <item x="139"/>
        <item x="140"/>
        <item x="141"/>
        <item x="142"/>
        <item x="143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</items>
    </pivotField>
    <pivotField axis="axisRow" compact="0" outline="0" showAll="0" defaultSubtotal="0">
      <items count="3">
        <item x="0"/>
        <item x="1"/>
        <item m="1" x="2"/>
      </items>
    </pivotField>
    <pivotField axis="axisRow" compact="0" outline="0" showAll="0" defaultSubtotal="0">
      <items count="3">
        <item x="1"/>
        <item x="0"/>
        <item m="1" x="2"/>
      </items>
    </pivotField>
    <pivotField compact="0" numFmtId="169" outline="0" showAll="0" defaultSubtotal="0"/>
    <pivotField compact="0" numFmtId="169" outline="0" showAll="0" defaultSubtotal="0"/>
    <pivotField compact="0" outline="0" showAll="0" defaultSubtotal="0">
      <items count="106">
        <item x="0"/>
        <item x="28"/>
        <item x="22"/>
        <item x="7"/>
        <item x="8"/>
        <item x="16"/>
        <item m="1" x="96"/>
        <item x="10"/>
        <item x="3"/>
        <item x="13"/>
        <item x="19"/>
        <item x="50"/>
        <item m="1" x="92"/>
        <item x="47"/>
        <item x="6"/>
        <item x="11"/>
        <item x="38"/>
        <item m="1" x="86"/>
        <item m="1" x="61"/>
        <item x="9"/>
        <item x="4"/>
        <item x="5"/>
        <item m="1" x="64"/>
        <item m="1" x="94"/>
        <item m="1" x="93"/>
        <item m="1" x="77"/>
        <item m="1" x="102"/>
        <item m="1" x="99"/>
        <item x="53"/>
        <item m="1" x="63"/>
        <item x="42"/>
        <item x="1"/>
        <item m="1" x="100"/>
        <item m="1" x="85"/>
        <item x="37"/>
        <item m="1" x="62"/>
        <item m="1" x="89"/>
        <item m="1" x="65"/>
        <item m="1" x="67"/>
        <item m="1" x="82"/>
        <item m="1" x="59"/>
        <item m="1" x="91"/>
        <item m="1" x="105"/>
        <item m="1" x="54"/>
        <item m="1" x="70"/>
        <item m="1" x="55"/>
        <item m="1" x="80"/>
        <item m="1" x="104"/>
        <item m="1" x="76"/>
        <item m="1" x="79"/>
        <item m="1" x="56"/>
        <item m="1" x="57"/>
        <item m="1" x="66"/>
        <item m="1" x="68"/>
        <item m="1" x="103"/>
        <item m="1" x="75"/>
        <item m="1" x="95"/>
        <item m="1" x="87"/>
        <item x="24"/>
        <item m="1" x="88"/>
        <item m="1" x="71"/>
        <item x="45"/>
        <item m="1" x="73"/>
        <item m="1" x="81"/>
        <item m="1" x="72"/>
        <item m="1" x="98"/>
        <item m="1" x="101"/>
        <item m="1" x="97"/>
        <item m="1" x="58"/>
        <item m="1" x="90"/>
        <item m="1" x="60"/>
        <item m="1" x="83"/>
        <item m="1" x="74"/>
        <item m="1" x="69"/>
        <item m="1" x="78"/>
        <item m="1" x="84"/>
        <item x="2"/>
        <item x="12"/>
        <item x="14"/>
        <item x="15"/>
        <item x="17"/>
        <item x="18"/>
        <item x="20"/>
        <item x="21"/>
        <item x="23"/>
        <item x="25"/>
        <item x="26"/>
        <item x="27"/>
        <item x="29"/>
        <item x="30"/>
        <item x="31"/>
        <item x="32"/>
        <item x="33"/>
        <item x="34"/>
        <item x="35"/>
        <item x="36"/>
        <item x="39"/>
        <item x="40"/>
        <item x="41"/>
        <item x="43"/>
        <item x="44"/>
        <item x="46"/>
        <item x="48"/>
        <item x="49"/>
        <item x="51"/>
        <item x="52"/>
      </items>
    </pivotField>
    <pivotField dataField="1" compact="0" numFmtId="164" outline="0" showAll="0" defaultSubtotal="0"/>
    <pivotField dataField="1" compact="0" numFmtId="164" outline="0" showAll="0" defaultSubtotal="0"/>
    <pivotField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outline="0" dragToRow="0" dragToCol="0" dragToPage="0" showAll="0" defaultSubtotal="0"/>
  </pivotFields>
  <rowFields count="4">
    <field x="0"/>
    <field x="4"/>
    <field x="6"/>
    <field x="5"/>
  </rowFields>
  <rowItems count="193">
    <i>
      <x/>
      <x v="245"/>
      <x v="1"/>
      <x/>
    </i>
    <i>
      <x v="1"/>
      <x v="246"/>
      <x v="1"/>
      <x/>
    </i>
    <i r="1">
      <x v="247"/>
      <x v="1"/>
      <x/>
    </i>
    <i r="1">
      <x v="248"/>
      <x v="1"/>
      <x/>
    </i>
    <i r="1">
      <x v="249"/>
      <x v="1"/>
      <x/>
    </i>
    <i r="1">
      <x v="250"/>
      <x v="1"/>
      <x/>
    </i>
    <i r="1">
      <x v="251"/>
      <x v="1"/>
      <x/>
    </i>
    <i r="1">
      <x v="252"/>
      <x v="1"/>
      <x/>
    </i>
    <i r="1">
      <x v="253"/>
      <x v="1"/>
      <x/>
    </i>
    <i>
      <x v="2"/>
      <x v="81"/>
      <x v="1"/>
      <x/>
    </i>
    <i r="1">
      <x v="254"/>
      <x v="1"/>
      <x/>
    </i>
    <i r="1">
      <x v="255"/>
      <x v="1"/>
      <x/>
    </i>
    <i r="1">
      <x v="256"/>
      <x v="1"/>
      <x/>
    </i>
    <i r="1">
      <x v="257"/>
      <x v="1"/>
      <x/>
    </i>
    <i r="1">
      <x v="258"/>
      <x v="1"/>
      <x/>
    </i>
    <i r="1">
      <x v="259"/>
      <x v="1"/>
      <x/>
    </i>
    <i r="1">
      <x v="260"/>
      <x v="1"/>
      <x/>
    </i>
    <i r="1">
      <x v="261"/>
      <x v="1"/>
      <x/>
    </i>
    <i r="1">
      <x v="262"/>
      <x v="1"/>
      <x/>
    </i>
    <i r="1">
      <x v="263"/>
      <x v="1"/>
      <x/>
    </i>
    <i>
      <x v="3"/>
      <x v="9"/>
      <x v="1"/>
      <x/>
    </i>
    <i r="1">
      <x v="264"/>
      <x v="1"/>
      <x/>
    </i>
    <i r="1">
      <x v="265"/>
      <x v="1"/>
      <x/>
    </i>
    <i r="1">
      <x v="266"/>
      <x v="1"/>
      <x/>
    </i>
    <i r="1">
      <x v="267"/>
      <x v="1"/>
      <x/>
    </i>
    <i r="1">
      <x v="268"/>
      <x v="1"/>
      <x/>
    </i>
    <i>
      <x v="4"/>
      <x v="269"/>
      <x v="1"/>
      <x/>
    </i>
    <i r="1">
      <x v="270"/>
      <x v="1"/>
      <x/>
    </i>
    <i>
      <x v="5"/>
      <x v="23"/>
      <x v="1"/>
      <x/>
    </i>
    <i r="1">
      <x v="271"/>
      <x v="1"/>
      <x/>
    </i>
    <i r="1">
      <x v="272"/>
      <x v="1"/>
      <x/>
    </i>
    <i r="1">
      <x v="273"/>
      <x v="1"/>
      <x/>
    </i>
    <i r="1">
      <x v="274"/>
      <x v="1"/>
      <x/>
    </i>
    <i>
      <x v="6"/>
      <x v="3"/>
      <x v="1"/>
      <x/>
    </i>
    <i r="1">
      <x v="13"/>
      <x v="1"/>
      <x/>
    </i>
    <i r="1">
      <x v="15"/>
      <x v="1"/>
      <x/>
    </i>
    <i r="1">
      <x v="102"/>
      <x v="1"/>
      <x/>
    </i>
    <i r="1">
      <x v="105"/>
      <x v="1"/>
      <x/>
    </i>
    <i r="1">
      <x v="107"/>
      <x v="1"/>
      <x/>
    </i>
    <i r="1">
      <x v="275"/>
      <x v="1"/>
      <x/>
    </i>
    <i r="1">
      <x v="276"/>
      <x v="1"/>
      <x/>
    </i>
    <i r="1">
      <x v="277"/>
      <x v="1"/>
      <x/>
    </i>
    <i r="1">
      <x v="278"/>
      <x v="1"/>
      <x/>
    </i>
    <i r="1">
      <x v="279"/>
      <x v="1"/>
      <x/>
    </i>
    <i r="1">
      <x v="280"/>
      <x v="1"/>
      <x/>
    </i>
    <i r="1">
      <x v="281"/>
      <x v="1"/>
      <x/>
    </i>
    <i r="1">
      <x v="282"/>
      <x v="1"/>
      <x/>
    </i>
    <i r="1">
      <x v="283"/>
      <x v="1"/>
      <x/>
    </i>
    <i r="1">
      <x v="284"/>
      <x v="1"/>
      <x/>
    </i>
    <i r="1">
      <x v="285"/>
      <x v="1"/>
      <x/>
    </i>
    <i>
      <x v="8"/>
      <x v="28"/>
      <x v="1"/>
      <x/>
    </i>
    <i r="1">
      <x v="288"/>
      <x v="1"/>
      <x/>
    </i>
    <i r="1">
      <x v="289"/>
      <x v="1"/>
      <x/>
    </i>
    <i r="1">
      <x v="290"/>
      <x v="1"/>
      <x/>
    </i>
    <i r="1">
      <x v="291"/>
      <x v="1"/>
      <x/>
    </i>
    <i r="1">
      <x v="292"/>
      <x v="1"/>
      <x/>
    </i>
    <i>
      <x v="9"/>
      <x v="129"/>
      <x v="1"/>
      <x/>
    </i>
    <i r="1">
      <x v="293"/>
      <x v="1"/>
      <x/>
    </i>
    <i r="1">
      <x v="294"/>
      <x v="1"/>
      <x/>
    </i>
    <i r="1">
      <x v="295"/>
      <x v="1"/>
      <x/>
    </i>
    <i r="1">
      <x v="296"/>
      <x v="1"/>
      <x/>
    </i>
    <i r="1">
      <x v="297"/>
      <x v="1"/>
      <x/>
    </i>
    <i r="1">
      <x v="298"/>
      <x v="1"/>
      <x/>
    </i>
    <i r="1">
      <x v="299"/>
      <x v="1"/>
      <x/>
    </i>
    <i r="1">
      <x v="300"/>
      <x v="1"/>
      <x/>
    </i>
    <i r="1">
      <x v="301"/>
      <x v="1"/>
      <x/>
    </i>
    <i r="1">
      <x v="302"/>
      <x v="1"/>
      <x/>
    </i>
    <i r="1">
      <x v="303"/>
      <x v="1"/>
      <x/>
    </i>
    <i r="1">
      <x v="304"/>
      <x v="1"/>
      <x/>
    </i>
    <i>
      <x v="10"/>
      <x v="131"/>
      <x v="1"/>
      <x/>
    </i>
    <i r="1">
      <x v="305"/>
      <x v="1"/>
      <x/>
    </i>
    <i r="1">
      <x v="306"/>
      <x v="1"/>
      <x/>
    </i>
    <i>
      <x v="11"/>
      <x v="8"/>
      <x v="1"/>
      <x/>
    </i>
    <i r="1">
      <x v="36"/>
      <x v="1"/>
      <x/>
    </i>
    <i r="1">
      <x v="142"/>
      <x v="1"/>
      <x/>
    </i>
    <i r="1">
      <x v="307"/>
      <x v="1"/>
      <x/>
    </i>
    <i r="1">
      <x v="308"/>
      <x v="1"/>
      <x/>
    </i>
    <i r="1">
      <x v="309"/>
      <x v="1"/>
      <x/>
    </i>
    <i r="1">
      <x v="310"/>
      <x v="1"/>
      <x/>
    </i>
    <i r="1">
      <x v="311"/>
      <x v="1"/>
      <x/>
    </i>
    <i>
      <x v="12"/>
      <x v="7"/>
      <x v="1"/>
      <x/>
    </i>
    <i r="1">
      <x v="146"/>
      <x v="1"/>
      <x/>
    </i>
    <i r="1">
      <x v="151"/>
      <x v="1"/>
      <x/>
    </i>
    <i>
      <x v="13"/>
      <x v="2"/>
      <x/>
      <x v="1"/>
    </i>
    <i r="2">
      <x v="1"/>
      <x/>
    </i>
    <i r="1">
      <x v="10"/>
      <x/>
      <x v="1"/>
    </i>
    <i r="2">
      <x v="1"/>
      <x/>
    </i>
    <i r="1">
      <x v="312"/>
      <x v="1"/>
      <x/>
    </i>
    <i r="1">
      <x v="313"/>
      <x v="1"/>
      <x/>
    </i>
    <i r="1">
      <x v="314"/>
      <x/>
      <x v="1"/>
    </i>
    <i r="1">
      <x v="315"/>
      <x/>
      <x v="1"/>
    </i>
    <i r="1">
      <x v="316"/>
      <x/>
      <x v="1"/>
    </i>
    <i r="1">
      <x v="317"/>
      <x/>
      <x v="1"/>
    </i>
    <i r="1">
      <x v="318"/>
      <x/>
      <x v="1"/>
    </i>
    <i r="2">
      <x v="1"/>
      <x/>
    </i>
    <i r="1">
      <x v="319"/>
      <x/>
      <x v="1"/>
    </i>
    <i r="1">
      <x v="320"/>
      <x v="1"/>
      <x/>
    </i>
    <i r="1">
      <x v="321"/>
      <x v="1"/>
      <x/>
    </i>
    <i>
      <x v="14"/>
      <x v="322"/>
      <x v="1"/>
      <x/>
    </i>
    <i>
      <x v="15"/>
      <x v="323"/>
      <x v="1"/>
      <x/>
    </i>
    <i r="1">
      <x v="324"/>
      <x v="1"/>
      <x/>
    </i>
    <i>
      <x v="16"/>
      <x v="38"/>
      <x v="1"/>
      <x/>
    </i>
    <i r="1">
      <x v="183"/>
      <x v="1"/>
      <x/>
    </i>
    <i r="1">
      <x v="325"/>
      <x v="1"/>
      <x/>
    </i>
    <i r="1">
      <x v="326"/>
      <x v="1"/>
      <x/>
    </i>
    <i r="1">
      <x v="327"/>
      <x v="1"/>
      <x/>
    </i>
    <i r="1">
      <x v="328"/>
      <x v="1"/>
      <x/>
    </i>
    <i r="1">
      <x v="329"/>
      <x v="1"/>
      <x/>
    </i>
    <i r="1">
      <x v="330"/>
      <x v="1"/>
      <x/>
    </i>
    <i r="1">
      <x v="331"/>
      <x v="1"/>
      <x/>
    </i>
    <i r="1">
      <x v="332"/>
      <x v="1"/>
      <x/>
    </i>
    <i r="1">
      <x v="333"/>
      <x v="1"/>
      <x/>
    </i>
    <i r="1">
      <x v="334"/>
      <x v="1"/>
      <x/>
    </i>
    <i>
      <x v="17"/>
      <x v="44"/>
      <x v="1"/>
      <x/>
    </i>
    <i r="1">
      <x v="190"/>
      <x v="1"/>
      <x/>
    </i>
    <i r="1">
      <x v="335"/>
      <x v="1"/>
      <x/>
    </i>
    <i r="1">
      <x v="336"/>
      <x v="1"/>
      <x/>
    </i>
    <i r="1">
      <x v="337"/>
      <x v="1"/>
      <x/>
    </i>
    <i r="1">
      <x v="338"/>
      <x v="1"/>
      <x/>
    </i>
    <i>
      <x v="18"/>
      <x v="45"/>
      <x v="1"/>
      <x/>
    </i>
    <i r="1">
      <x v="339"/>
      <x v="1"/>
      <x/>
    </i>
    <i r="1">
      <x v="340"/>
      <x v="1"/>
      <x/>
    </i>
    <i>
      <x v="19"/>
      <x v="51"/>
      <x v="1"/>
      <x/>
    </i>
    <i r="1">
      <x v="341"/>
      <x v="1"/>
      <x/>
    </i>
    <i r="1">
      <x v="342"/>
      <x v="1"/>
      <x/>
    </i>
    <i>
      <x v="20"/>
      <x v="14"/>
      <x v="1"/>
      <x/>
    </i>
    <i r="1">
      <x v="343"/>
      <x v="1"/>
      <x/>
    </i>
    <i r="1">
      <x v="344"/>
      <x v="1"/>
      <x/>
    </i>
    <i>
      <x v="21"/>
      <x v="56"/>
      <x/>
      <x v="1"/>
    </i>
    <i r="1">
      <x v="57"/>
      <x v="1"/>
      <x/>
    </i>
    <i r="1">
      <x v="60"/>
      <x v="1"/>
      <x/>
    </i>
    <i r="1">
      <x v="206"/>
      <x v="1"/>
      <x/>
    </i>
    <i r="1">
      <x v="211"/>
      <x v="1"/>
      <x/>
    </i>
    <i r="1">
      <x v="345"/>
      <x v="1"/>
      <x/>
    </i>
    <i r="1">
      <x v="346"/>
      <x v="1"/>
      <x/>
    </i>
    <i r="1">
      <x v="347"/>
      <x v="1"/>
      <x/>
    </i>
    <i r="1">
      <x v="348"/>
      <x v="1"/>
      <x/>
    </i>
    <i r="1">
      <x v="349"/>
      <x v="1"/>
      <x/>
    </i>
    <i r="1">
      <x v="350"/>
      <x v="1"/>
      <x/>
    </i>
    <i r="1">
      <x v="351"/>
      <x v="1"/>
      <x/>
    </i>
    <i r="1">
      <x v="352"/>
      <x v="1"/>
      <x/>
    </i>
    <i r="1">
      <x v="353"/>
      <x v="1"/>
      <x/>
    </i>
    <i r="1">
      <x v="354"/>
      <x v="1"/>
      <x/>
    </i>
    <i r="1">
      <x v="355"/>
      <x v="1"/>
      <x/>
    </i>
    <i r="1">
      <x v="356"/>
      <x v="1"/>
      <x/>
    </i>
    <i r="1">
      <x v="357"/>
      <x v="1"/>
      <x/>
    </i>
    <i r="1">
      <x v="358"/>
      <x v="1"/>
      <x/>
    </i>
    <i r="1">
      <x v="359"/>
      <x v="1"/>
      <x/>
    </i>
    <i r="1">
      <x v="360"/>
      <x v="1"/>
      <x/>
    </i>
    <i r="1">
      <x v="361"/>
      <x v="1"/>
      <x/>
    </i>
    <i r="1">
      <x v="362"/>
      <x v="1"/>
      <x/>
    </i>
    <i r="1">
      <x v="363"/>
      <x v="1"/>
      <x/>
    </i>
    <i r="1">
      <x v="364"/>
      <x v="1"/>
      <x/>
    </i>
    <i r="1">
      <x v="365"/>
      <x v="1"/>
      <x/>
    </i>
    <i r="1">
      <x v="366"/>
      <x v="1"/>
      <x/>
    </i>
    <i r="1">
      <x v="367"/>
      <x v="1"/>
      <x/>
    </i>
    <i r="1">
      <x v="368"/>
      <x v="1"/>
      <x/>
    </i>
    <i r="1">
      <x v="369"/>
      <x v="1"/>
      <x/>
    </i>
    <i r="1">
      <x v="370"/>
      <x v="1"/>
      <x/>
    </i>
    <i r="1">
      <x v="371"/>
      <x v="1"/>
      <x/>
    </i>
    <i r="1">
      <x v="372"/>
      <x v="1"/>
      <x/>
    </i>
    <i r="1">
      <x v="373"/>
      <x v="1"/>
      <x/>
    </i>
    <i r="1">
      <x v="374"/>
      <x v="1"/>
      <x/>
    </i>
    <i r="1">
      <x v="375"/>
      <x v="1"/>
      <x/>
    </i>
    <i r="1">
      <x v="376"/>
      <x v="1"/>
      <x/>
    </i>
    <i r="1">
      <x v="377"/>
      <x v="1"/>
      <x/>
    </i>
    <i r="1">
      <x v="378"/>
      <x v="1"/>
      <x/>
    </i>
    <i r="1">
      <x v="379"/>
      <x v="1"/>
      <x/>
    </i>
    <i r="1">
      <x v="380"/>
      <x v="1"/>
      <x/>
    </i>
    <i r="1">
      <x v="381"/>
      <x v="1"/>
      <x/>
    </i>
    <i>
      <x v="22"/>
      <x v="61"/>
      <x/>
      <x v="1"/>
    </i>
    <i>
      <x v="31"/>
      <x v="27"/>
      <x v="1"/>
      <x/>
    </i>
    <i r="1">
      <x v="286"/>
      <x v="1"/>
      <x/>
    </i>
    <i r="1">
      <x v="287"/>
      <x v="1"/>
      <x/>
    </i>
    <i>
      <x v="32"/>
      <x v="382"/>
      <x v="1"/>
      <x/>
    </i>
    <i>
      <x v="33"/>
      <x v="383"/>
      <x/>
      <x v="1"/>
    </i>
    <i r="2">
      <x v="1"/>
      <x/>
    </i>
    <i r="1">
      <x v="384"/>
      <x/>
      <x v="1"/>
    </i>
    <i r="1">
      <x v="385"/>
      <x/>
      <x v="1"/>
    </i>
    <i r="1">
      <x v="386"/>
      <x/>
      <x v="1"/>
    </i>
    <i r="1">
      <x v="387"/>
      <x/>
      <x v="1"/>
    </i>
    <i r="1">
      <x v="388"/>
      <x/>
      <x v="1"/>
    </i>
    <i>
      <x v="34"/>
      <x v="389"/>
      <x v="1"/>
      <x/>
    </i>
    <i r="1">
      <x v="390"/>
      <x v="1"/>
      <x/>
    </i>
    <i r="1">
      <x v="391"/>
      <x v="1"/>
      <x/>
    </i>
    <i r="1">
      <x v="392"/>
      <x v="1"/>
      <x/>
    </i>
    <i r="1">
      <x v="393"/>
      <x v="1"/>
      <x/>
    </i>
    <i r="1">
      <x v="394"/>
      <x v="1"/>
      <x/>
    </i>
    <i r="1">
      <x v="395"/>
      <x v="1"/>
      <x/>
    </i>
    <i r="1">
      <x v="396"/>
      <x v="1"/>
      <x/>
    </i>
    <i r="1">
      <x v="397"/>
      <x v="1"/>
      <x/>
    </i>
    <i>
      <x v="35"/>
      <x v="398"/>
      <x v="1"/>
      <x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Average of Գործուղման միջին ծախսը մեկ օրվա համար ըստ գործուղված անձի՝ գործուղումների քանակի" fld="10" subtotal="average" baseField="5" baseItem="0"/>
    <dataField name="Average of Գործուղման միջին տևողությունը ըստ գործուղված անձի" fld="11" subtotal="average" baseField="5" baseItem="0"/>
    <dataField name="Sum of Էկոնոմ դաս" fld="13" baseField="0" baseItem="0"/>
    <dataField name="Sum of Բիզնես դաս" fld="14" baseField="0" baseItem="0"/>
    <dataField name="Sum of Գիշերավարձը" fld="16" baseField="0" baseItem="0"/>
    <dataField name="Sum of Օրապահիկը_x000a_" fld="18" baseField="0" baseItem="0"/>
    <dataField name="Sum of _x000a_Այլ ծախսեր" fld="19" baseField="0" baseItem="0"/>
    <dataField name="Sum of _x000a_Ընդամենը ծախսեր" fld="20" baseField="0" baseItem="0"/>
    <dataField name="Sum of Օրապահիկը_x000a_ /օրերի քանակ/" fld="17" baseField="0" baseItem="0" numFmtId="3"/>
    <dataField name="Sum of Գիշերավարձը _x000a_/օրերի քանակ/" fld="15" baseField="0" baseItem="0" numFmtId="3"/>
  </dataFields>
  <formats count="678">
    <format dxfId="677">
      <pivotArea field="0" type="button" dataOnly="0" labelOnly="1" outline="0" axis="axisRow" fieldPosition="0"/>
    </format>
    <format dxfId="676">
      <pivotArea field="6" type="button" dataOnly="0" labelOnly="1" outline="0" axis="axisRow" fieldPosition="2"/>
    </format>
    <format dxfId="675">
      <pivotArea field="5" type="button" dataOnly="0" labelOnly="1" outline="0" axis="axisRow" fieldPosition="3"/>
    </format>
    <format dxfId="674">
      <pivotArea field="4" type="button" dataOnly="0" labelOnly="1" outline="0" axis="axisRow" fieldPosition="1"/>
    </format>
    <format dxfId="673">
      <pivotArea dataOnly="0" labelOnly="1" outline="0" fieldPosition="0">
        <references count="1">
          <reference field="0" count="0"/>
        </references>
      </pivotArea>
    </format>
    <format dxfId="672">
      <pivotArea dataOnly="0" labelOnly="1" grandRow="1" outline="0" fieldPosition="0"/>
    </format>
    <format dxfId="671">
      <pivotArea dataOnly="0" labelOnly="1" outline="0" fieldPosition="0">
        <references count="2">
          <reference field="0" count="1" selected="0">
            <x v="13"/>
          </reference>
          <reference field="6" count="0"/>
        </references>
      </pivotArea>
    </format>
    <format dxfId="670">
      <pivotArea dataOnly="0" labelOnly="1" outline="0" fieldPosition="0">
        <references count="3">
          <reference field="0" count="1" selected="0">
            <x v="1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11"/>
          </reference>
          <reference field="4" count="1">
            <x v="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67">
      <pivotArea dataOnly="0" labelOnly="1" outline="0" fieldPosition="0">
        <references count="4">
          <reference field="0" count="1" selected="0">
            <x v="12"/>
          </reference>
          <reference field="4" count="1">
            <x v="7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65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64">
      <pivotArea type="all" dataOnly="0" outline="0" fieldPosition="0"/>
    </format>
    <format dxfId="663">
      <pivotArea outline="0" collapsedLevelsAreSubtotals="1" fieldPosition="0"/>
    </format>
    <format dxfId="662">
      <pivotArea field="0" type="button" dataOnly="0" labelOnly="1" outline="0" axis="axisRow" fieldPosition="0"/>
    </format>
    <format dxfId="661">
      <pivotArea field="6" type="button" dataOnly="0" labelOnly="1" outline="0" axis="axisRow" fieldPosition="2"/>
    </format>
    <format dxfId="660">
      <pivotArea field="5" type="button" dataOnly="0" labelOnly="1" outline="0" axis="axisRow" fieldPosition="3"/>
    </format>
    <format dxfId="659">
      <pivotArea field="4" type="button" dataOnly="0" labelOnly="1" outline="0" axis="axisRow" fieldPosition="1"/>
    </format>
    <format dxfId="658">
      <pivotArea dataOnly="0" labelOnly="1" outline="0" fieldPosition="0">
        <references count="1">
          <reference field="0" count="0"/>
        </references>
      </pivotArea>
    </format>
    <format dxfId="657">
      <pivotArea dataOnly="0" labelOnly="1" grandRow="1" outline="0" fieldPosition="0"/>
    </format>
    <format dxfId="656">
      <pivotArea dataOnly="0" labelOnly="1" outline="0" fieldPosition="0">
        <references count="2">
          <reference field="0" count="1" selected="0">
            <x v="13"/>
          </reference>
          <reference field="6" count="0"/>
        </references>
      </pivotArea>
    </format>
    <format dxfId="655">
      <pivotArea dataOnly="0" labelOnly="1" outline="0" fieldPosition="0">
        <references count="3">
          <reference field="0" count="1" selected="0">
            <x v="1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53">
      <pivotArea dataOnly="0" labelOnly="1" outline="0" fieldPosition="0">
        <references count="4">
          <reference field="0" count="1" selected="0">
            <x v="11"/>
          </reference>
          <reference field="4" count="1">
            <x v="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52">
      <pivotArea dataOnly="0" labelOnly="1" outline="0" fieldPosition="0">
        <references count="4">
          <reference field="0" count="1" selected="0">
            <x v="12"/>
          </reference>
          <reference field="4" count="1">
            <x v="7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51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650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49">
      <pivotArea field="0" type="button" dataOnly="0" labelOnly="1" outline="0" axis="axisRow" fieldPosition="0"/>
    </format>
    <format dxfId="648">
      <pivotArea field="4" type="button" dataOnly="0" labelOnly="1" outline="0" axis="axisRow" fieldPosition="1"/>
    </format>
    <format dxfId="647">
      <pivotArea field="9" type="button" dataOnly="0" labelOnly="1" outline="0"/>
    </format>
    <format dxfId="646">
      <pivotArea field="6" type="button" dataOnly="0" labelOnly="1" outline="0" axis="axisRow" fieldPosition="2"/>
    </format>
    <format dxfId="645">
      <pivotArea field="5" type="button" dataOnly="0" labelOnly="1" outline="0" axis="axisRow" fieldPosition="3"/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field="0" type="button" dataOnly="0" labelOnly="1" outline="0" axis="axisRow" fieldPosition="0"/>
    </format>
    <format dxfId="641">
      <pivotArea field="4" type="button" dataOnly="0" labelOnly="1" outline="0" axis="axisRow" fieldPosition="1"/>
    </format>
    <format dxfId="640">
      <pivotArea field="9" type="button" dataOnly="0" labelOnly="1" outline="0"/>
    </format>
    <format dxfId="639">
      <pivotArea field="6" type="button" dataOnly="0" labelOnly="1" outline="0" axis="axisRow" fieldPosition="2"/>
    </format>
    <format dxfId="638">
      <pivotArea field="5" type="button" dataOnly="0" labelOnly="1" outline="0" axis="axisRow" fieldPosition="3"/>
    </format>
    <format dxfId="637">
      <pivotArea dataOnly="0" labelOnly="1" outline="0" fieldPosition="0">
        <references count="1">
          <reference field="0" count="0"/>
        </references>
      </pivotArea>
    </format>
    <format dxfId="636">
      <pivotArea dataOnly="0" labelOnly="1" grandRow="1" outline="0" fieldPosition="0"/>
    </format>
    <format dxfId="635">
      <pivotArea dataOnly="0" labelOnly="1" outline="0" fieldPosition="0">
        <references count="2">
          <reference field="0" count="1" selected="0">
            <x v="11"/>
          </reference>
          <reference field="4" count="1">
            <x v="8"/>
          </reference>
        </references>
      </pivotArea>
    </format>
    <format dxfId="634">
      <pivotArea dataOnly="0" labelOnly="1" outline="0" fieldPosition="0">
        <references count="2">
          <reference field="0" count="1" selected="0">
            <x v="12"/>
          </reference>
          <reference field="4" count="1">
            <x v="7"/>
          </reference>
        </references>
      </pivotArea>
    </format>
    <format dxfId="633">
      <pivotArea dataOnly="0" labelOnly="1" outline="0" fieldPosition="0">
        <references count="2">
          <reference field="0" count="1" selected="0">
            <x v="13"/>
          </reference>
          <reference field="4" count="2">
            <x v="2"/>
            <x v="10"/>
          </reference>
        </references>
      </pivotArea>
    </format>
    <format dxfId="632">
      <pivotArea field="4" type="button" dataOnly="0" labelOnly="1" outline="0" axis="axisRow" fieldPosition="1"/>
    </format>
    <format dxfId="631">
      <pivotArea field="4" type="button" dataOnly="0" labelOnly="1" outline="0" axis="axisRow" fieldPosition="1"/>
    </format>
    <format dxfId="630">
      <pivotArea field="4" type="button" dataOnly="0" labelOnly="1" outline="0" axis="axisRow" fieldPosition="1"/>
    </format>
    <format dxfId="629">
      <pivotArea outline="0" collapsedLevelsAreSubtotals="1" fieldPosition="0"/>
    </format>
    <format dxfId="628">
      <pivotArea field="6" type="button" dataOnly="0" labelOnly="1" outline="0" axis="axisRow" fieldPosition="2"/>
    </format>
    <format dxfId="627">
      <pivotArea field="5" type="button" dataOnly="0" labelOnly="1" outline="0" axis="axisRow" fieldPosition="3"/>
    </format>
    <format dxfId="626">
      <pivotArea field="9" type="button" dataOnly="0" labelOnly="1" outline="0"/>
    </format>
    <format dxfId="625">
      <pivotArea field="6" type="button" dataOnly="0" labelOnly="1" outline="0" axis="axisRow" fieldPosition="2"/>
    </format>
    <format dxfId="624">
      <pivotArea field="5" type="button" dataOnly="0" labelOnly="1" outline="0" axis="axisRow" fieldPosition="3"/>
    </format>
    <format dxfId="623">
      <pivotArea field="9" type="button" dataOnly="0" labelOnly="1" outline="0"/>
    </format>
    <format dxfId="622">
      <pivotArea dataOnly="0" labelOnly="1" outline="0" fieldPosition="0">
        <references count="2">
          <reference field="0" count="1" selected="0">
            <x v="11"/>
          </reference>
          <reference field="4" count="1">
            <x v="8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12"/>
          </reference>
          <reference field="4" count="1">
            <x v="7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13"/>
          </reference>
          <reference field="4" count="2">
            <x v="2"/>
            <x v="10"/>
          </reference>
        </references>
      </pivotArea>
    </format>
    <format dxfId="619">
      <pivotArea dataOnly="0" labelOnly="1" outline="0" fieldPosition="0">
        <references count="1">
          <reference field="4" count="0"/>
        </references>
      </pivotArea>
    </format>
    <format dxfId="618">
      <pivotArea field="4" type="button" dataOnly="0" labelOnly="1" outline="0" axis="axisRow" fieldPosition="1"/>
    </format>
    <format dxfId="617">
      <pivotArea field="4" type="button" dataOnly="0" labelOnly="1" outline="0" axis="axisRow" fieldPosition="1"/>
    </format>
    <format dxfId="616">
      <pivotArea field="4" type="button" dataOnly="0" labelOnly="1" outline="0" axis="axisRow" fieldPosition="1"/>
    </format>
    <format dxfId="615">
      <pivotArea field="0" type="button" dataOnly="0" labelOnly="1" outline="0" axis="axisRow" fieldPosition="0"/>
    </format>
    <format dxfId="61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613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1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1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09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60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07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606">
      <pivotArea outline="0" collapsedLevelsAreSubtotals="1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605">
      <pivotArea dataOnly="0" labelOnly="1" outline="0" offset="IV2" fieldPosition="0">
        <references count="1">
          <reference field="0" count="1">
            <x v="12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12"/>
          </reference>
          <reference field="4" count="1">
            <x v="71"/>
          </reference>
        </references>
      </pivotArea>
    </format>
    <format dxfId="603">
      <pivotArea dataOnly="0" labelOnly="1" outline="0" offset="IV75" fieldPosition="0">
        <references count="3">
          <reference field="0" count="1" selected="0">
            <x v="4"/>
          </reference>
          <reference field="4" count="1" selected="0">
            <x v="21"/>
          </reference>
          <reference field="6" count="1">
            <x v="1"/>
          </reference>
        </references>
      </pivotArea>
    </format>
    <format dxfId="602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field="0" type="button" dataOnly="0" labelOnly="1" outline="0" axis="axisRow" fieldPosition="0"/>
    </format>
    <format dxfId="598">
      <pivotArea field="4" type="button" dataOnly="0" labelOnly="1" outline="0" axis="axisRow" fieldPosition="1"/>
    </format>
    <format dxfId="597">
      <pivotArea field="6" type="button" dataOnly="0" labelOnly="1" outline="0" axis="axisRow" fieldPosition="2"/>
    </format>
    <format dxfId="596">
      <pivotArea field="5" type="button" dataOnly="0" labelOnly="1" outline="0" axis="axisRow" fieldPosition="3"/>
    </format>
    <format dxfId="595">
      <pivotArea dataOnly="0" labelOnly="1" outline="0" fieldPosition="0">
        <references count="1">
          <reference field="0" count="0"/>
        </references>
      </pivotArea>
    </format>
    <format dxfId="594">
      <pivotArea dataOnly="0" labelOnly="1" grandRow="1" outline="0" fieldPosition="0"/>
    </format>
    <format dxfId="593">
      <pivotArea dataOnly="0" labelOnly="1" outline="0" fieldPosition="0">
        <references count="2">
          <reference field="0" count="1" selected="0">
            <x v="0"/>
          </reference>
          <reference field="4" count="4">
            <x v="72"/>
            <x v="73"/>
            <x v="74"/>
            <x v="75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1"/>
          </reference>
          <reference field="4" count="7">
            <x v="16"/>
            <x v="17"/>
            <x v="18"/>
            <x v="76"/>
            <x v="77"/>
            <x v="78"/>
            <x v="79"/>
          </reference>
        </references>
      </pivotArea>
    </format>
    <format dxfId="591">
      <pivotArea dataOnly="0" labelOnly="1" outline="0" fieldPosition="0">
        <references count="2">
          <reference field="0" count="1" selected="0">
            <x v="2"/>
          </reference>
          <reference field="4" count="9"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3"/>
          </reference>
          <reference field="4" count="11">
            <x v="5"/>
            <x v="9"/>
            <x v="11"/>
            <x v="12"/>
            <x v="19"/>
            <x v="20"/>
            <x v="89"/>
            <x v="90"/>
            <x v="91"/>
            <x v="92"/>
            <x v="93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4"/>
          </reference>
          <reference field="4" count="5">
            <x v="21"/>
            <x v="94"/>
            <x v="95"/>
            <x v="96"/>
            <x v="97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5"/>
          </reference>
          <reference field="4" count="6">
            <x v="22"/>
            <x v="23"/>
            <x v="24"/>
            <x v="98"/>
            <x v="99"/>
            <x v="100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6"/>
          </reference>
          <reference field="4" count="17">
            <x v="3"/>
            <x v="4"/>
            <x v="13"/>
            <x v="15"/>
            <x v="25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7"/>
          </reference>
          <reference field="4" count="6">
            <x v="26"/>
            <x v="27"/>
            <x v="113"/>
            <x v="114"/>
            <x v="115"/>
            <x v="116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8"/>
          </reference>
          <reference field="4" count="5">
            <x v="28"/>
            <x v="117"/>
            <x v="118"/>
            <x v="119"/>
            <x v="120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9"/>
          </reference>
          <reference field="4" count="16">
            <x v="1"/>
            <x v="29"/>
            <x v="30"/>
            <x v="31"/>
            <x v="32"/>
            <x v="33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0"/>
          </reference>
          <reference field="4" count="4">
            <x v="131"/>
            <x v="132"/>
            <x v="133"/>
            <x v="134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1"/>
          </reference>
          <reference field="4" count="13">
            <x v="8"/>
            <x v="34"/>
            <x v="35"/>
            <x v="36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12"/>
          </reference>
          <reference field="4" count="10">
            <x v="7"/>
            <x v="144"/>
            <x v="145"/>
            <x v="146"/>
            <x v="147"/>
            <x v="148"/>
            <x v="149"/>
            <x v="150"/>
            <x v="151"/>
            <x v="244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13"/>
          </reference>
          <reference field="4" count="19">
            <x v="2"/>
            <x v="10"/>
            <x v="37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14"/>
          </reference>
          <reference field="4" count="1">
            <x v="168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15"/>
          </reference>
          <reference field="4" count="11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16"/>
          </reference>
          <reference field="4" count="12">
            <x v="38"/>
            <x v="3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17"/>
          </reference>
          <reference field="4" count="7">
            <x v="40"/>
            <x v="41"/>
            <x v="42"/>
            <x v="43"/>
            <x v="44"/>
            <x v="190"/>
            <x v="191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18"/>
          </reference>
          <reference field="4" count="9">
            <x v="45"/>
            <x v="46"/>
            <x v="47"/>
            <x v="48"/>
            <x v="192"/>
            <x v="193"/>
            <x v="194"/>
            <x v="195"/>
            <x v="196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19"/>
          </reference>
          <reference field="4" count="4">
            <x v="49"/>
            <x v="50"/>
            <x v="51"/>
            <x v="52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20"/>
          </reference>
          <reference field="4" count="2">
            <x v="14"/>
            <x v="197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21"/>
          </reference>
          <reference field="4" count="27">
            <x v="53"/>
            <x v="54"/>
            <x v="55"/>
            <x v="56"/>
            <x v="57"/>
            <x v="58"/>
            <x v="59"/>
            <x v="60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22"/>
          </reference>
          <reference field="4" count="2">
            <x v="61"/>
            <x v="62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23"/>
          </reference>
          <reference field="4" count="13">
            <x v="0"/>
            <x v="63"/>
            <x v="64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24"/>
          </reference>
          <reference field="4" count="2">
            <x v="227"/>
            <x v="228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25"/>
          </reference>
          <reference field="4" count="9"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26"/>
          </reference>
          <reference field="4" count="3">
            <x v="238"/>
            <x v="239"/>
            <x v="240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27"/>
          </reference>
          <reference field="4" count="1">
            <x v="65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28"/>
          </reference>
          <reference field="4" count="2">
            <x v="6"/>
            <x v="241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29"/>
          </reference>
          <reference field="4" count="5">
            <x v="66"/>
            <x v="67"/>
            <x v="68"/>
            <x v="69"/>
            <x v="70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30"/>
          </reference>
          <reference field="4" count="2">
            <x v="242"/>
            <x v="243"/>
          </reference>
        </references>
      </pivotArea>
    </format>
    <format dxfId="562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2"/>
          </reference>
          <reference field="6" count="1">
            <x v="1"/>
          </reference>
        </references>
      </pivotArea>
    </format>
    <format dxfId="561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21"/>
          </reference>
          <reference field="6" count="0"/>
        </references>
      </pivotArea>
    </format>
    <format dxfId="560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58"/>
          </reference>
          <reference field="6" count="0"/>
        </references>
      </pivotArea>
    </format>
    <format dxfId="559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2"/>
          </reference>
          <reference field="6" count="0"/>
        </references>
      </pivotArea>
    </format>
    <format dxfId="55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3"/>
          </reference>
          <reference field="6" count="1">
            <x v="0"/>
          </reference>
        </references>
      </pivotArea>
    </format>
    <format dxfId="55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4"/>
          </reference>
          <reference field="6" count="1">
            <x v="1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6"/>
          </reference>
          <reference field="6" count="1">
            <x v="0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7"/>
          </reference>
          <reference field="6" count="1">
            <x v="1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22"/>
          </reference>
          <reference field="4" count="1" selected="0">
            <x v="61"/>
          </reference>
          <reference field="6" count="1">
            <x v="0"/>
          </reference>
        </references>
      </pivotArea>
    </format>
    <format dxfId="553">
      <pivotArea dataOnly="0" labelOnly="1" outline="0" fieldPosition="0">
        <references count="3">
          <reference field="0" count="1" selected="0">
            <x v="23"/>
          </reference>
          <reference field="4" count="1" selected="0">
            <x v="0"/>
          </reference>
          <reference field="6" count="1">
            <x v="1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25"/>
          </reference>
          <reference field="4" count="1" selected="0">
            <x v="230"/>
          </reference>
          <reference field="6" count="1">
            <x v="0"/>
          </reference>
        </references>
      </pivotArea>
    </format>
    <format dxfId="551">
      <pivotArea dataOnly="0" labelOnly="1" outline="0" fieldPosition="0">
        <references count="3">
          <reference field="0" count="1" selected="0">
            <x v="26"/>
          </reference>
          <reference field="4" count="1" selected="0">
            <x v="238"/>
          </reference>
          <reference field="6" count="1">
            <x v="1"/>
          </reference>
        </references>
      </pivotArea>
    </format>
    <format dxfId="550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9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8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7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6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5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4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3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2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1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0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9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8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7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6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5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4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3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2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1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0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9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8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7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6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5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4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3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2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1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0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9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518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7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6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5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4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3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2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1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0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9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9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8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10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7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6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5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3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2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1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0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9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8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7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6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5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3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2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1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0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9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8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7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6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5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4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3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2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1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0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9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8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7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4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3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2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1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0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9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8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7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4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3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3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2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1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0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9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8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7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6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5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4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3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2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1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0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9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8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7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6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5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4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3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2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1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9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8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7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2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5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4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1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8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42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5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4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421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41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41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5">
      <pivotArea dataOnly="0" labelOnly="1" outline="0" fieldPosition="0">
        <references count="4">
          <reference field="0" count="1" selected="0">
            <x v="14"/>
          </reference>
          <reference field="4" count="1" selected="0">
            <x v="1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4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3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2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1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0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9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8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7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6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5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4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3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2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1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0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9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8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7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6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5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4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3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2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1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0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9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8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7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6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1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5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1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4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3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2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1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0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9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8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7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6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5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4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3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2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1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0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1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1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19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2">
      <pivotArea dataOnly="0" labelOnly="1" outline="0" fieldPosition="0">
        <references count="4">
          <reference field="0" count="1" selected="0">
            <x v="22"/>
          </reference>
          <reference field="4" count="1" selected="0">
            <x v="6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41">
      <pivotArea dataOnly="0" labelOnly="1" outline="0" fieldPosition="0">
        <references count="4">
          <reference field="0" count="1" selected="0">
            <x v="22"/>
          </reference>
          <reference field="4" count="1" selected="0">
            <x v="6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40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9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6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8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7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6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5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4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3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2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1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0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9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8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7">
      <pivotArea dataOnly="0" labelOnly="1" outline="0" fieldPosition="0">
        <references count="4">
          <reference field="0" count="1" selected="0">
            <x v="24"/>
          </reference>
          <reference field="4" count="1" selected="0">
            <x v="2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6">
      <pivotArea dataOnly="0" labelOnly="1" outline="0" fieldPosition="0">
        <references count="4">
          <reference field="0" count="1" selected="0">
            <x v="24"/>
          </reference>
          <reference field="4" count="1" selected="0">
            <x v="2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5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4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0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23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22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21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20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4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19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5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18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17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7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16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5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4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3">
      <pivotArea dataOnly="0" labelOnly="1" outline="0" fieldPosition="0">
        <references count="4">
          <reference field="0" count="1" selected="0">
            <x v="27"/>
          </reference>
          <reference field="4" count="1" selected="0">
            <x v="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2">
      <pivotArea dataOnly="0" labelOnly="1" outline="0" fieldPosition="0">
        <references count="4">
          <reference field="0" count="1" selected="0">
            <x v="28"/>
          </reference>
          <reference field="4" count="1" selected="0">
            <x v="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1">
      <pivotArea dataOnly="0" labelOnly="1" outline="0" fieldPosition="0">
        <references count="4">
          <reference field="0" count="1" selected="0">
            <x v="28"/>
          </reference>
          <reference field="4" count="1" selected="0">
            <x v="2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0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9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8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7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5">
      <pivotArea dataOnly="0" labelOnly="1" outline="0" fieldPosition="0">
        <references count="4">
          <reference field="0" count="1" selected="0">
            <x v="30"/>
          </reference>
          <reference field="4" count="1" selected="0">
            <x v="2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30"/>
          </reference>
          <reference field="4" count="1" selected="0">
            <x v="2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3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2">
      <pivotArea field="4" type="button" dataOnly="0" labelOnly="1" outline="0" axis="axisRow" fieldPosition="1"/>
    </format>
    <format dxfId="301">
      <pivotArea field="0" type="button" dataOnly="0" labelOnly="1" outline="0" axis="axisRow" fieldPosition="0"/>
    </format>
    <format dxfId="300">
      <pivotArea field="4" type="button" dataOnly="0" labelOnly="1" outline="0" axis="axisRow" fieldPosition="1"/>
    </format>
    <format dxfId="299">
      <pivotArea field="6" type="button" dataOnly="0" labelOnly="1" outline="0" axis="axisRow" fieldPosition="2"/>
    </format>
    <format dxfId="298">
      <pivotArea field="5" type="button" dataOnly="0" labelOnly="1" outline="0" axis="axisRow" fieldPosition="3"/>
    </format>
    <format dxfId="297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6">
      <pivotArea field="0" type="button" dataOnly="0" labelOnly="1" outline="0" axis="axisRow" fieldPosition="0"/>
    </format>
    <format dxfId="295">
      <pivotArea field="4" type="button" dataOnly="0" labelOnly="1" outline="0" axis="axisRow" fieldPosition="1"/>
    </format>
    <format dxfId="294">
      <pivotArea field="6" type="button" dataOnly="0" labelOnly="1" outline="0" axis="axisRow" fieldPosition="2"/>
    </format>
    <format dxfId="293">
      <pivotArea field="5" type="button" dataOnly="0" labelOnly="1" outline="0" axis="axisRow" fieldPosition="3"/>
    </format>
    <format dxfId="292">
      <pivotArea dataOnly="0" labelOnly="1" outline="0" fieldPosition="0">
        <references count="1">
          <reference field="4294967294" count="8"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91">
      <pivotArea outline="0" collapsedLevelsAreSubtotals="1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90">
      <pivotArea dataOnly="0" labelOnly="1" outline="0" offset="IV1" fieldPosition="0">
        <references count="1">
          <reference field="0" count="1">
            <x v="13"/>
          </reference>
        </references>
      </pivotArea>
    </format>
    <format dxfId="289">
      <pivotArea dataOnly="0" labelOnly="1" outline="0" offset="IV1" fieldPosition="0">
        <references count="2">
          <reference field="0" count="1" selected="0">
            <x v="13"/>
          </reference>
          <reference field="4" count="1">
            <x v="2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"/>
          </reference>
          <reference field="6" count="1">
            <x v="0"/>
          </reference>
        </references>
      </pivotArea>
    </format>
    <format dxfId="28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0" count="1" selected="0">
            <x v="13"/>
          </reference>
          <reference field="4" count="1" selected="0">
            <x v="313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285">
      <pivotArea dataOnly="0" labelOnly="1" outline="0" offset="IV6" fieldPosition="0">
        <references count="1">
          <reference field="0" count="1">
            <x v="13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3"/>
          </reference>
          <reference field="4" count="1">
            <x v="313"/>
          </reference>
        </references>
      </pivotArea>
    </format>
    <format dxfId="283">
      <pivotArea dataOnly="0" labelOnly="1" outline="0" offset="IV256" fieldPosition="0">
        <references count="3">
          <reference field="0" count="1" selected="0">
            <x v="13"/>
          </reference>
          <reference field="4" count="1" selected="0">
            <x v="10"/>
          </reference>
          <reference field="6" count="1">
            <x v="1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81">
      <pivotArea outline="0" collapsedLevelsAreSubtotals="1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280">
      <pivotArea dataOnly="0" labelOnly="1" outline="0" offset="IV2" fieldPosition="0">
        <references count="1">
          <reference field="0" count="1">
            <x v="12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2"/>
          </reference>
          <reference field="4" count="1">
            <x v="71"/>
          </reference>
        </references>
      </pivotArea>
    </format>
    <format dxfId="278">
      <pivotArea dataOnly="0" labelOnly="1" outline="0" offset="IV82" fieldPosition="0">
        <references count="3">
          <reference field="0" count="1" selected="0">
            <x v="0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277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76">
      <pivotArea outline="0" collapsedLevelsAreSubtotals="1" fieldPosition="0">
        <references count="4">
          <reference field="0" count="1" selected="0">
            <x v="13"/>
          </reference>
          <reference field="4" count="1" selected="0">
            <x v="313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275">
      <pivotArea dataOnly="0" labelOnly="1" outline="0" offset="IV6" fieldPosition="0">
        <references count="1">
          <reference field="0" count="1">
            <x v="13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3"/>
          </reference>
          <reference field="4" count="1">
            <x v="313"/>
          </reference>
        </references>
      </pivotArea>
    </format>
    <format dxfId="273">
      <pivotArea dataOnly="0" labelOnly="1" outline="0" offset="IV256" fieldPosition="0">
        <references count="3">
          <reference field="0" count="1" selected="0">
            <x v="13"/>
          </reference>
          <reference field="4" count="1" selected="0">
            <x v="10"/>
          </reference>
          <reference field="6" count="1">
            <x v="1"/>
          </reference>
        </references>
      </pivotArea>
    </format>
    <format dxfId="27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71">
      <pivotArea outline="0" collapsedLevelsAreSubtotals="1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70">
      <pivotArea dataOnly="0" labelOnly="1" outline="0" offset="IV3" fieldPosition="0">
        <references count="1">
          <reference field="0" count="1">
            <x v="13"/>
          </reference>
        </references>
      </pivotArea>
    </format>
    <format dxfId="269">
      <pivotArea dataOnly="0" labelOnly="1" outline="0" offset="IV1" fieldPosition="0">
        <references count="2">
          <reference field="0" count="1" selected="0">
            <x v="13"/>
          </reference>
          <reference field="4" count="1">
            <x v="10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"/>
          </reference>
          <reference field="6" count="1">
            <x v="0"/>
          </reference>
        </references>
      </pivotArea>
    </format>
    <format dxfId="26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266">
      <pivotArea outline="0" collapsedLevelsAreSubtotals="1" fieldPosition="0">
        <references count="4">
          <reference field="0" count="1" selected="0">
            <x v="3"/>
          </reference>
          <reference field="4" count="1" selected="0">
            <x v="264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265">
      <pivotArea dataOnly="0" labelOnly="1" outline="0" offset="IV2" fieldPosition="0">
        <references count="1">
          <reference field="0" count="1">
            <x v="3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3"/>
          </reference>
          <reference field="4" count="1">
            <x v="264"/>
          </reference>
        </references>
      </pivotArea>
    </format>
    <format dxfId="263">
      <pivotArea dataOnly="0" labelOnly="1" outline="0" offset="IV22" fieldPosition="0">
        <references count="3">
          <reference field="0" count="1" selected="0">
            <x v="0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262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61">
      <pivotArea field="4" type="button" dataOnly="0" labelOnly="1" outline="0" axis="axisRow" fieldPosition="1"/>
    </format>
    <format dxfId="260">
      <pivotArea field="4" type="button" dataOnly="0" labelOnly="1" outline="0" axis="axisRow" fieldPosition="1"/>
    </format>
    <format dxfId="2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8">
      <pivotArea field="0" type="button" dataOnly="0" labelOnly="1" outline="0" axis="axisRow" fieldPosition="0"/>
    </format>
    <format dxfId="257">
      <pivotArea field="4" type="button" dataOnly="0" labelOnly="1" outline="0" axis="axisRow" fieldPosition="1"/>
    </format>
    <format dxfId="256">
      <pivotArea field="6" type="button" dataOnly="0" labelOnly="1" outline="0" axis="axisRow" fieldPosition="2"/>
    </format>
    <format dxfId="255">
      <pivotArea field="5" type="button" dataOnly="0" labelOnly="1" outline="0" axis="axisRow" fieldPosition="3"/>
    </format>
    <format dxfId="25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53">
      <pivotArea field="0" type="button" dataOnly="0" labelOnly="1" outline="0" axis="axisRow" fieldPosition="0"/>
    </format>
    <format dxfId="252">
      <pivotArea field="4" type="button" dataOnly="0" labelOnly="1" outline="0" axis="axisRow" fieldPosition="1"/>
    </format>
    <format dxfId="251">
      <pivotArea field="6" type="button" dataOnly="0" labelOnly="1" outline="0" axis="axisRow" fieldPosition="2"/>
    </format>
    <format dxfId="250">
      <pivotArea field="5" type="button" dataOnly="0" labelOnly="1" outline="0" axis="axisRow" fieldPosition="3"/>
    </format>
    <format dxfId="24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48">
      <pivotArea field="6" type="button" dataOnly="0" labelOnly="1" outline="0" axis="axisRow" fieldPosition="2"/>
    </format>
    <format dxfId="247">
      <pivotArea field="5" type="button" dataOnly="0" labelOnly="1" outline="0" axis="axisRow" fieldPosition="3"/>
    </format>
    <format dxfId="24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45">
      <pivotArea field="6" type="button" dataOnly="0" labelOnly="1" outline="0" axis="axisRow" fieldPosition="2"/>
    </format>
    <format dxfId="244">
      <pivotArea field="5" type="button" dataOnly="0" labelOnly="1" outline="0" axis="axisRow" fieldPosition="3"/>
    </format>
    <format dxfId="24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42">
      <pivotArea field="6" type="button" dataOnly="0" labelOnly="1" outline="0" axis="axisRow" fieldPosition="2"/>
    </format>
    <format dxfId="241">
      <pivotArea field="5" type="button" dataOnly="0" labelOnly="1" outline="0" axis="axisRow" fieldPosition="3"/>
    </format>
    <format dxfId="24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39">
      <pivotArea field="6" type="button" dataOnly="0" labelOnly="1" outline="0" axis="axisRow" fieldPosition="2"/>
    </format>
    <format dxfId="238">
      <pivotArea field="5" type="button" dataOnly="0" labelOnly="1" outline="0" axis="axisRow" fieldPosition="3"/>
    </format>
    <format dxfId="23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36">
      <pivotArea outline="0" collapsedLevelsAreSubtotals="1" fieldPosition="0">
        <references count="4">
          <reference field="0" count="0" selected="0"/>
          <reference field="4" count="0" selected="0"/>
          <reference field="5" count="0" selected="0"/>
          <reference field="6" count="0" selected="0"/>
        </references>
      </pivotArea>
    </format>
    <format dxfId="235">
      <pivotArea dataOnly="0" labelOnly="1" outline="0" fieldPosition="0">
        <references count="1">
          <reference field="0" count="0"/>
        </references>
      </pivotArea>
    </format>
    <format dxfId="234">
      <pivotArea dataOnly="0" labelOnly="1" outline="0" fieldPosition="0">
        <references count="2">
          <reference field="0" count="1" selected="0">
            <x v="0"/>
          </reference>
          <reference field="4" count="1">
            <x v="245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"/>
          </reference>
          <reference field="4" count="8"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2"/>
          </reference>
          <reference field="4" count="11">
            <x v="81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3"/>
          </reference>
          <reference field="4" count="6">
            <x v="9"/>
            <x v="264"/>
            <x v="265"/>
            <x v="266"/>
            <x v="267"/>
            <x v="268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4"/>
          </reference>
          <reference field="4" count="2">
            <x v="269"/>
            <x v="270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5"/>
          </reference>
          <reference field="4" count="5">
            <x v="23"/>
            <x v="271"/>
            <x v="272"/>
            <x v="273"/>
            <x v="274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6"/>
          </reference>
          <reference field="4" count="17">
            <x v="3"/>
            <x v="13"/>
            <x v="15"/>
            <x v="102"/>
            <x v="105"/>
            <x v="107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8"/>
          </reference>
          <reference field="4" count="6">
            <x v="28"/>
            <x v="288"/>
            <x v="289"/>
            <x v="290"/>
            <x v="291"/>
            <x v="292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9"/>
          </reference>
          <reference field="4" count="13">
            <x v="129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0"/>
          </reference>
          <reference field="4" count="3">
            <x v="131"/>
            <x v="305"/>
            <x v="306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1"/>
          </reference>
          <reference field="4" count="8">
            <x v="8"/>
            <x v="36"/>
            <x v="142"/>
            <x v="307"/>
            <x v="308"/>
            <x v="309"/>
            <x v="310"/>
            <x v="311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2"/>
          </reference>
          <reference field="4" count="3">
            <x v="7"/>
            <x v="146"/>
            <x v="151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3"/>
          </reference>
          <reference field="4" count="12">
            <x v="2"/>
            <x v="10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14"/>
          </reference>
          <reference field="4" count="1">
            <x v="322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15"/>
          </reference>
          <reference field="4" count="2">
            <x v="323"/>
            <x v="324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16"/>
          </reference>
          <reference field="4" count="12">
            <x v="38"/>
            <x v="183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17"/>
          </reference>
          <reference field="4" count="6">
            <x v="44"/>
            <x v="190"/>
            <x v="335"/>
            <x v="336"/>
            <x v="337"/>
            <x v="338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18"/>
          </reference>
          <reference field="4" count="3">
            <x v="45"/>
            <x v="339"/>
            <x v="340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19"/>
          </reference>
          <reference field="4" count="3">
            <x v="51"/>
            <x v="341"/>
            <x v="342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20"/>
          </reference>
          <reference field="4" count="3">
            <x v="14"/>
            <x v="343"/>
            <x v="344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21"/>
          </reference>
          <reference field="4" count="42">
            <x v="56"/>
            <x v="57"/>
            <x v="60"/>
            <x v="206"/>
            <x v="211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22"/>
          </reference>
          <reference field="4" count="1">
            <x v="61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31"/>
          </reference>
          <reference field="4" count="3">
            <x v="27"/>
            <x v="286"/>
            <x v="287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32"/>
          </reference>
          <reference field="4" count="1">
            <x v="382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33"/>
          </reference>
          <reference field="4" count="6">
            <x v="383"/>
            <x v="384"/>
            <x v="385"/>
            <x v="386"/>
            <x v="387"/>
            <x v="388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34"/>
          </reference>
          <reference field="4" count="9"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35"/>
          </reference>
          <reference field="4" count="1">
            <x v="398"/>
          </reference>
        </references>
      </pivotArea>
    </format>
    <format dxfId="207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245"/>
          </reference>
          <reference field="6" count="1">
            <x v="1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2"/>
          </reference>
          <reference field="6" count="0"/>
        </references>
      </pivotArea>
    </format>
    <format dxfId="20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0"/>
          </reference>
          <reference field="6" count="0"/>
        </references>
      </pivotArea>
    </format>
    <format dxfId="20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14"/>
          </reference>
          <reference field="6" count="1">
            <x v="0"/>
          </reference>
        </references>
      </pivotArea>
    </format>
    <format dxfId="20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18"/>
          </reference>
          <reference field="6" count="1">
            <x v="1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19"/>
          </reference>
          <reference field="6" count="1">
            <x v="0"/>
          </reference>
        </references>
      </pivotArea>
    </format>
    <format dxfId="201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320"/>
          </reference>
          <reference field="6" count="1">
            <x v="1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21"/>
          </reference>
          <reference field="4" count="1" selected="0">
            <x v="56"/>
          </reference>
          <reference field="6" count="1">
            <x v="0"/>
          </reference>
        </references>
      </pivotArea>
    </format>
    <format dxfId="199">
      <pivotArea dataOnly="0" labelOnly="1" outline="0" fieldPosition="0">
        <references count="3">
          <reference field="0" count="1" selected="0">
            <x v="21"/>
          </reference>
          <reference field="4" count="1" selected="0">
            <x v="57"/>
          </reference>
          <reference field="6" count="1">
            <x v="1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22"/>
          </reference>
          <reference field="4" count="1" selected="0">
            <x v="61"/>
          </reference>
          <reference field="6" count="1">
            <x v="0"/>
          </reference>
        </references>
      </pivotArea>
    </format>
    <format dxfId="197">
      <pivotArea dataOnly="0" labelOnly="1" outline="0" fieldPosition="0">
        <references count="3">
          <reference field="0" count="1" selected="0">
            <x v="31"/>
          </reference>
          <reference field="4" count="1" selected="0">
            <x v="27"/>
          </reference>
          <reference field="6" count="1">
            <x v="1"/>
          </reference>
        </references>
      </pivotArea>
    </format>
    <format dxfId="196">
      <pivotArea dataOnly="0" labelOnly="1" outline="0" fieldPosition="0">
        <references count="3">
          <reference field="0" count="1" selected="0">
            <x v="33"/>
          </reference>
          <reference field="4" count="1" selected="0">
            <x v="383"/>
          </reference>
          <reference field="6" count="0"/>
        </references>
      </pivotArea>
    </format>
    <format dxfId="195">
      <pivotArea dataOnly="0" labelOnly="1" outline="0" fieldPosition="0">
        <references count="3">
          <reference field="0" count="1" selected="0">
            <x v="33"/>
          </reference>
          <reference field="4" count="1" selected="0">
            <x v="384"/>
          </reference>
          <reference field="6" count="1">
            <x v="0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34"/>
          </reference>
          <reference field="4" count="1" selected="0">
            <x v="389"/>
          </reference>
          <reference field="6" count="1">
            <x v="1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2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1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0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9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7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5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2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3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6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6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26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3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8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8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3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3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0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0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4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5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7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8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19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14"/>
          </reference>
          <reference field="4" count="1" selected="0">
            <x v="3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3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3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3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3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3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3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1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33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3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33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3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3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3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3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3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3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3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3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22"/>
          </reference>
          <reference field="4" count="1" selected="0">
            <x v="6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31"/>
          </reference>
          <reference field="4" count="1" selected="0">
            <x v="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31"/>
          </reference>
          <reference field="4" count="1" selected="0">
            <x v="28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31"/>
          </reference>
          <reference field="4" count="1" selected="0">
            <x v="28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32"/>
          </reference>
          <reference field="4" count="1" selected="0">
            <x v="3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4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5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7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33"/>
          </reference>
          <reference field="4" count="1" selected="0">
            <x v="388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">
      <pivotArea dataOnly="0" labelOnly="1" outline="0" fieldPosition="0">
        <references count="4">
          <reference field="0" count="1" selected="0">
            <x v="34"/>
          </reference>
          <reference field="4" count="1" selected="0">
            <x v="3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">
      <pivotArea dataOnly="0" labelOnly="1" outline="0" fieldPosition="0">
        <references count="4">
          <reference field="0" count="1" selected="0">
            <x v="35"/>
          </reference>
          <reference field="4" count="1" selected="0">
            <x v="3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">
      <pivotArea field="4" type="button" dataOnly="0" labelOnly="1" outline="0" axis="axisRow" fieldPosition="1"/>
    </format>
    <format dxfId="0">
      <pivotArea field="4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T315"/>
  <sheetViews>
    <sheetView tabSelected="1" zoomScale="85" zoomScaleNormal="85" workbookViewId="0">
      <pane ySplit="5" topLeftCell="A6" activePane="bottomLeft" state="frozen"/>
      <selection pane="bottomLeft" activeCell="A2" sqref="A2:G2"/>
    </sheetView>
  </sheetViews>
  <sheetFormatPr defaultColWidth="49.7109375" defaultRowHeight="16.5" x14ac:dyDescent="0.3"/>
  <cols>
    <col min="1" max="1" width="47" style="124" customWidth="1"/>
    <col min="2" max="2" width="41" style="124" customWidth="1"/>
    <col min="3" max="3" width="11.5703125" style="124" customWidth="1"/>
    <col min="4" max="4" width="15.140625" style="124" customWidth="1"/>
    <col min="5" max="5" width="25.28515625" style="144" customWidth="1"/>
    <col min="6" max="6" width="26.140625" style="126" customWidth="1"/>
    <col min="7" max="7" width="20.42578125" style="133" customWidth="1"/>
    <col min="8" max="8" width="22.7109375" style="128" customWidth="1"/>
    <col min="9" max="9" width="15.28515625" style="124" customWidth="1"/>
    <col min="10" max="10" width="13.7109375" style="125" customWidth="1"/>
    <col min="11" max="11" width="12.5703125" style="125" customWidth="1"/>
    <col min="12" max="12" width="12.28515625" style="125" customWidth="1"/>
    <col min="13" max="13" width="17.5703125" style="125" customWidth="1"/>
    <col min="14" max="14" width="25" style="125" customWidth="1"/>
    <col min="15" max="15" width="15.28515625" style="125" customWidth="1"/>
    <col min="16" max="16" width="16.7109375" style="125" customWidth="1"/>
    <col min="17" max="17" width="15.42578125" style="125" customWidth="1"/>
    <col min="18" max="20" width="21.85546875" style="125" customWidth="1"/>
    <col min="21" max="16384" width="49.7109375" style="125"/>
  </cols>
  <sheetData>
    <row r="1" spans="1:20" s="117" customFormat="1" ht="22.5" x14ac:dyDescent="0.4">
      <c r="A1" s="205" t="s">
        <v>112</v>
      </c>
      <c r="B1" s="205"/>
      <c r="C1" s="205"/>
      <c r="D1" s="205"/>
      <c r="E1" s="205"/>
      <c r="F1" s="205"/>
      <c r="G1" s="205"/>
      <c r="H1" s="110"/>
      <c r="I1" s="111"/>
      <c r="J1" s="112"/>
      <c r="K1" s="112"/>
      <c r="L1" s="112"/>
      <c r="M1" s="113"/>
      <c r="N1" s="113"/>
      <c r="O1" s="114"/>
      <c r="P1" s="115"/>
      <c r="Q1" s="116"/>
      <c r="R1" s="115"/>
      <c r="S1" s="115"/>
      <c r="T1" s="115"/>
    </row>
    <row r="2" spans="1:20" s="117" customFormat="1" ht="41.25" customHeight="1" x14ac:dyDescent="0.25">
      <c r="A2" s="206" t="s">
        <v>815</v>
      </c>
      <c r="B2" s="206"/>
      <c r="C2" s="206"/>
      <c r="D2" s="206"/>
      <c r="E2" s="206"/>
      <c r="F2" s="206"/>
      <c r="G2" s="206"/>
      <c r="H2" s="118"/>
      <c r="I2" s="119"/>
      <c r="J2" s="119"/>
      <c r="K2" s="119"/>
      <c r="L2" s="119"/>
      <c r="M2" s="120"/>
      <c r="N2" s="120"/>
      <c r="O2" s="121"/>
      <c r="P2" s="119"/>
      <c r="Q2" s="122"/>
      <c r="R2" s="119"/>
      <c r="S2" s="119"/>
      <c r="T2" s="123"/>
    </row>
    <row r="4" spans="1:20" x14ac:dyDescent="0.3">
      <c r="G4" s="127" t="s">
        <v>48</v>
      </c>
    </row>
    <row r="5" spans="1:20" s="124" customFormat="1" ht="142.5" customHeight="1" x14ac:dyDescent="0.3">
      <c r="A5" s="137" t="s">
        <v>37</v>
      </c>
      <c r="B5" s="137" t="s">
        <v>160</v>
      </c>
      <c r="C5" s="137" t="s">
        <v>97</v>
      </c>
      <c r="D5" s="137" t="s">
        <v>96</v>
      </c>
      <c r="E5" s="137" t="s">
        <v>159</v>
      </c>
      <c r="F5" s="137" t="s">
        <v>816</v>
      </c>
      <c r="G5" s="137" t="s">
        <v>161</v>
      </c>
      <c r="H5" s="137" t="s">
        <v>162</v>
      </c>
      <c r="I5" s="137" t="s">
        <v>163</v>
      </c>
      <c r="J5" s="137" t="s">
        <v>164</v>
      </c>
      <c r="K5" s="137" t="s">
        <v>165</v>
      </c>
      <c r="L5" s="137" t="s">
        <v>167</v>
      </c>
      <c r="M5" s="137" t="s">
        <v>157</v>
      </c>
      <c r="N5" s="137" t="s">
        <v>169</v>
      </c>
      <c r="O5"/>
      <c r="P5" s="129"/>
      <c r="Q5" s="129"/>
      <c r="R5" s="129"/>
      <c r="S5" s="129"/>
      <c r="T5" s="129"/>
    </row>
    <row r="6" spans="1:20" ht="82.5" x14ac:dyDescent="0.3">
      <c r="A6" s="138" t="s">
        <v>240</v>
      </c>
      <c r="B6" s="142" t="s">
        <v>722</v>
      </c>
      <c r="C6" s="139" t="s">
        <v>124</v>
      </c>
      <c r="D6" s="139" t="s">
        <v>120</v>
      </c>
      <c r="E6" s="140">
        <v>118.40275</v>
      </c>
      <c r="F6" s="140">
        <v>4</v>
      </c>
      <c r="G6" s="140">
        <v>0</v>
      </c>
      <c r="H6" s="140">
        <v>0</v>
      </c>
      <c r="I6" s="140">
        <v>235.977</v>
      </c>
      <c r="J6" s="140">
        <v>237.63399999999999</v>
      </c>
      <c r="K6" s="140">
        <v>0</v>
      </c>
      <c r="L6" s="140">
        <v>473.61099999999999</v>
      </c>
      <c r="M6" s="141">
        <v>4</v>
      </c>
      <c r="N6" s="141">
        <v>3</v>
      </c>
      <c r="O6" s="129"/>
      <c r="P6" s="129"/>
      <c r="Q6" s="129"/>
      <c r="R6" s="129"/>
      <c r="S6" s="129"/>
      <c r="T6" s="129"/>
    </row>
    <row r="7" spans="1:20" ht="66" x14ac:dyDescent="0.3">
      <c r="A7" s="138" t="s">
        <v>412</v>
      </c>
      <c r="B7" s="142" t="s">
        <v>427</v>
      </c>
      <c r="C7" s="139" t="s">
        <v>124</v>
      </c>
      <c r="D7" s="139" t="s">
        <v>120</v>
      </c>
      <c r="E7" s="140">
        <v>39.814500000000002</v>
      </c>
      <c r="F7" s="140">
        <v>14</v>
      </c>
      <c r="G7" s="140">
        <v>114.51</v>
      </c>
      <c r="H7" s="140">
        <v>0</v>
      </c>
      <c r="I7" s="140">
        <v>0</v>
      </c>
      <c r="J7" s="140">
        <v>431.44099999999997</v>
      </c>
      <c r="K7" s="140">
        <v>11.452</v>
      </c>
      <c r="L7" s="140">
        <v>557.40300000000002</v>
      </c>
      <c r="M7" s="141">
        <v>14</v>
      </c>
      <c r="N7" s="141">
        <v>13</v>
      </c>
      <c r="O7" s="129"/>
      <c r="P7" s="129"/>
      <c r="Q7" s="129"/>
      <c r="R7" s="129"/>
      <c r="S7" s="129"/>
      <c r="T7" s="129"/>
    </row>
    <row r="8" spans="1:20" ht="66" x14ac:dyDescent="0.3">
      <c r="A8" s="138"/>
      <c r="B8" s="142" t="s">
        <v>428</v>
      </c>
      <c r="C8" s="139" t="s">
        <v>124</v>
      </c>
      <c r="D8" s="139" t="s">
        <v>120</v>
      </c>
      <c r="E8" s="140">
        <v>38.996500000000005</v>
      </c>
      <c r="F8" s="140">
        <v>14</v>
      </c>
      <c r="G8" s="140">
        <v>114.51</v>
      </c>
      <c r="H8" s="140">
        <v>0</v>
      </c>
      <c r="I8" s="140">
        <v>0</v>
      </c>
      <c r="J8" s="140">
        <v>431.44099999999997</v>
      </c>
      <c r="K8" s="140">
        <v>0</v>
      </c>
      <c r="L8" s="140">
        <v>545.95100000000002</v>
      </c>
      <c r="M8" s="141">
        <v>14</v>
      </c>
      <c r="N8" s="141">
        <v>13</v>
      </c>
      <c r="O8" s="129"/>
      <c r="P8" s="129"/>
      <c r="Q8" s="129"/>
      <c r="R8" s="129"/>
      <c r="S8" s="129"/>
      <c r="T8" s="129"/>
    </row>
    <row r="9" spans="1:20" ht="33" x14ac:dyDescent="0.3">
      <c r="A9" s="138"/>
      <c r="B9" s="142" t="s">
        <v>732</v>
      </c>
      <c r="C9" s="139" t="s">
        <v>124</v>
      </c>
      <c r="D9" s="139" t="s">
        <v>120</v>
      </c>
      <c r="E9" s="140">
        <v>111.19874999999999</v>
      </c>
      <c r="F9" s="140">
        <v>4</v>
      </c>
      <c r="G9" s="140">
        <v>149.79</v>
      </c>
      <c r="H9" s="140">
        <v>0</v>
      </c>
      <c r="I9" s="140">
        <v>101.816</v>
      </c>
      <c r="J9" s="140">
        <v>193.18899999999999</v>
      </c>
      <c r="K9" s="140">
        <v>0</v>
      </c>
      <c r="L9" s="140">
        <v>444.79499999999996</v>
      </c>
      <c r="M9" s="141">
        <v>4</v>
      </c>
      <c r="N9" s="141">
        <v>3</v>
      </c>
      <c r="O9" s="129"/>
      <c r="P9" s="129"/>
      <c r="Q9" s="129"/>
      <c r="R9" s="129"/>
      <c r="S9" s="129"/>
      <c r="T9" s="129"/>
    </row>
    <row r="10" spans="1:20" ht="82.5" x14ac:dyDescent="0.3">
      <c r="A10" s="138"/>
      <c r="B10" s="142" t="s">
        <v>432</v>
      </c>
      <c r="C10" s="139" t="s">
        <v>124</v>
      </c>
      <c r="D10" s="139" t="s">
        <v>120</v>
      </c>
      <c r="E10" s="140">
        <v>111.19874999999999</v>
      </c>
      <c r="F10" s="140">
        <v>4</v>
      </c>
      <c r="G10" s="140">
        <v>149.79</v>
      </c>
      <c r="H10" s="140">
        <v>0</v>
      </c>
      <c r="I10" s="140">
        <v>101.816</v>
      </c>
      <c r="J10" s="140">
        <v>193.18899999999999</v>
      </c>
      <c r="K10" s="140">
        <v>0</v>
      </c>
      <c r="L10" s="140">
        <v>444.79499999999996</v>
      </c>
      <c r="M10" s="141">
        <v>4</v>
      </c>
      <c r="N10" s="141">
        <v>3</v>
      </c>
      <c r="O10" s="129"/>
      <c r="P10" s="129"/>
      <c r="Q10" s="129"/>
      <c r="R10" s="129"/>
      <c r="S10" s="129"/>
      <c r="T10" s="129"/>
    </row>
    <row r="11" spans="1:20" ht="33" x14ac:dyDescent="0.3">
      <c r="A11" s="138"/>
      <c r="B11" s="142" t="s">
        <v>434</v>
      </c>
      <c r="C11" s="139" t="s">
        <v>124</v>
      </c>
      <c r="D11" s="139" t="s">
        <v>120</v>
      </c>
      <c r="E11" s="140">
        <v>111.19874999999999</v>
      </c>
      <c r="F11" s="140">
        <v>4</v>
      </c>
      <c r="G11" s="140">
        <v>149.79</v>
      </c>
      <c r="H11" s="140">
        <v>0</v>
      </c>
      <c r="I11" s="140">
        <v>101.816</v>
      </c>
      <c r="J11" s="140">
        <v>193.18899999999999</v>
      </c>
      <c r="K11" s="140">
        <v>0</v>
      </c>
      <c r="L11" s="140">
        <v>444.79499999999996</v>
      </c>
      <c r="M11" s="141">
        <v>4</v>
      </c>
      <c r="N11" s="141">
        <v>3</v>
      </c>
      <c r="O11" s="129"/>
      <c r="P11" s="129"/>
      <c r="Q11" s="129"/>
      <c r="R11" s="129"/>
      <c r="S11" s="129"/>
      <c r="T11" s="129"/>
    </row>
    <row r="12" spans="1:20" ht="49.5" x14ac:dyDescent="0.3">
      <c r="A12" s="138"/>
      <c r="B12" s="142" t="s">
        <v>724</v>
      </c>
      <c r="C12" s="139" t="s">
        <v>124</v>
      </c>
      <c r="D12" s="139" t="s">
        <v>120</v>
      </c>
      <c r="E12" s="140">
        <v>118.68849999999999</v>
      </c>
      <c r="F12" s="140">
        <v>4</v>
      </c>
      <c r="G12" s="140">
        <v>149.79</v>
      </c>
      <c r="H12" s="140">
        <v>0</v>
      </c>
      <c r="I12" s="140">
        <v>101.816</v>
      </c>
      <c r="J12" s="140">
        <v>193.18899999999999</v>
      </c>
      <c r="K12" s="140">
        <v>29.959</v>
      </c>
      <c r="L12" s="140">
        <v>474.75399999999996</v>
      </c>
      <c r="M12" s="141">
        <v>4</v>
      </c>
      <c r="N12" s="141">
        <v>3</v>
      </c>
      <c r="O12" s="129"/>
      <c r="P12" s="129"/>
      <c r="Q12" s="129"/>
      <c r="R12" s="129"/>
      <c r="S12" s="129"/>
      <c r="T12" s="129"/>
    </row>
    <row r="13" spans="1:20" ht="49.5" x14ac:dyDescent="0.3">
      <c r="A13" s="138"/>
      <c r="B13" s="142" t="s">
        <v>541</v>
      </c>
      <c r="C13" s="139" t="s">
        <v>124</v>
      </c>
      <c r="D13" s="139" t="s">
        <v>120</v>
      </c>
      <c r="E13" s="140">
        <v>28.25</v>
      </c>
      <c r="F13" s="140">
        <v>4</v>
      </c>
      <c r="G13" s="140">
        <v>0</v>
      </c>
      <c r="H13" s="140">
        <v>0</v>
      </c>
      <c r="I13" s="140">
        <v>0</v>
      </c>
      <c r="J13" s="140">
        <v>113</v>
      </c>
      <c r="K13" s="140">
        <v>0</v>
      </c>
      <c r="L13" s="140">
        <v>113</v>
      </c>
      <c r="M13" s="141">
        <v>4</v>
      </c>
      <c r="N13" s="141">
        <v>3</v>
      </c>
      <c r="O13" s="129"/>
      <c r="P13" s="129"/>
      <c r="Q13" s="129"/>
      <c r="R13" s="129"/>
      <c r="S13" s="129"/>
      <c r="T13" s="129"/>
    </row>
    <row r="14" spans="1:20" ht="33" x14ac:dyDescent="0.3">
      <c r="A14" s="138"/>
      <c r="B14" s="142" t="s">
        <v>723</v>
      </c>
      <c r="C14" s="139" t="s">
        <v>124</v>
      </c>
      <c r="D14" s="139" t="s">
        <v>120</v>
      </c>
      <c r="E14" s="140">
        <v>28.25</v>
      </c>
      <c r="F14" s="140">
        <v>4</v>
      </c>
      <c r="G14" s="140">
        <v>0</v>
      </c>
      <c r="H14" s="140">
        <v>0</v>
      </c>
      <c r="I14" s="140">
        <v>0</v>
      </c>
      <c r="J14" s="140">
        <v>113</v>
      </c>
      <c r="K14" s="140">
        <v>0</v>
      </c>
      <c r="L14" s="140">
        <v>113</v>
      </c>
      <c r="M14" s="141">
        <v>4</v>
      </c>
      <c r="N14" s="141">
        <v>3</v>
      </c>
      <c r="O14" s="129"/>
      <c r="P14" s="129"/>
      <c r="Q14" s="129"/>
      <c r="R14" s="129"/>
      <c r="S14" s="129"/>
      <c r="T14" s="129"/>
    </row>
    <row r="15" spans="1:20" ht="49.5" x14ac:dyDescent="0.3">
      <c r="A15" s="138" t="s">
        <v>413</v>
      </c>
      <c r="B15" s="142" t="s">
        <v>411</v>
      </c>
      <c r="C15" s="139" t="s">
        <v>124</v>
      </c>
      <c r="D15" s="139" t="s">
        <v>120</v>
      </c>
      <c r="E15" s="140">
        <v>30.685600000000001</v>
      </c>
      <c r="F15" s="140">
        <v>4</v>
      </c>
      <c r="G15" s="140">
        <v>306.85599999999999</v>
      </c>
      <c r="H15" s="140">
        <v>0</v>
      </c>
      <c r="I15" s="140">
        <v>0</v>
      </c>
      <c r="J15" s="140">
        <v>0</v>
      </c>
      <c r="K15" s="140">
        <v>0</v>
      </c>
      <c r="L15" s="140">
        <v>306.85599999999999</v>
      </c>
      <c r="M15" s="141">
        <v>8</v>
      </c>
      <c r="N15" s="141">
        <v>6</v>
      </c>
      <c r="O15" s="129"/>
      <c r="P15" s="129"/>
      <c r="Q15" s="129"/>
      <c r="R15" s="129"/>
      <c r="S15" s="129"/>
      <c r="T15" s="129"/>
    </row>
    <row r="16" spans="1:20" ht="82.5" x14ac:dyDescent="0.3">
      <c r="A16" s="138"/>
      <c r="B16" s="142" t="s">
        <v>424</v>
      </c>
      <c r="C16" s="139" t="s">
        <v>124</v>
      </c>
      <c r="D16" s="139" t="s">
        <v>120</v>
      </c>
      <c r="E16" s="140">
        <v>0</v>
      </c>
      <c r="F16" s="140">
        <v>3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1">
        <v>3</v>
      </c>
      <c r="N16" s="141">
        <v>2</v>
      </c>
      <c r="O16" s="129"/>
      <c r="P16" s="129"/>
      <c r="Q16" s="129"/>
      <c r="R16" s="129"/>
      <c r="S16" s="129"/>
      <c r="T16" s="129"/>
    </row>
    <row r="17" spans="1:20" ht="49.5" x14ac:dyDescent="0.3">
      <c r="A17" s="138"/>
      <c r="B17" s="142" t="s">
        <v>729</v>
      </c>
      <c r="C17" s="139" t="s">
        <v>124</v>
      </c>
      <c r="D17" s="139" t="s">
        <v>120</v>
      </c>
      <c r="E17" s="140">
        <v>48.629166666666663</v>
      </c>
      <c r="F17" s="140">
        <v>6</v>
      </c>
      <c r="G17" s="140">
        <v>0</v>
      </c>
      <c r="H17" s="140">
        <v>0</v>
      </c>
      <c r="I17" s="140">
        <v>0</v>
      </c>
      <c r="J17" s="140">
        <v>291.77499999999998</v>
      </c>
      <c r="K17" s="140">
        <v>0</v>
      </c>
      <c r="L17" s="140">
        <v>291.77499999999998</v>
      </c>
      <c r="M17" s="141">
        <v>6</v>
      </c>
      <c r="N17" s="141">
        <v>5</v>
      </c>
      <c r="O17" s="129"/>
      <c r="P17" s="129"/>
      <c r="Q17" s="129"/>
      <c r="R17" s="129"/>
      <c r="S17" s="129"/>
      <c r="T17" s="129"/>
    </row>
    <row r="18" spans="1:20" ht="49.5" x14ac:dyDescent="0.3">
      <c r="A18" s="138"/>
      <c r="B18" s="142" t="s">
        <v>544</v>
      </c>
      <c r="C18" s="139" t="s">
        <v>124</v>
      </c>
      <c r="D18" s="139" t="s">
        <v>120</v>
      </c>
      <c r="E18" s="140">
        <v>48.629166666666663</v>
      </c>
      <c r="F18" s="140">
        <v>6</v>
      </c>
      <c r="G18" s="140">
        <v>0</v>
      </c>
      <c r="H18" s="140">
        <v>0</v>
      </c>
      <c r="I18" s="140">
        <v>0</v>
      </c>
      <c r="J18" s="140">
        <v>291.77499999999998</v>
      </c>
      <c r="K18" s="140">
        <v>0</v>
      </c>
      <c r="L18" s="140">
        <v>291.77499999999998</v>
      </c>
      <c r="M18" s="141">
        <v>6</v>
      </c>
      <c r="N18" s="141">
        <v>5</v>
      </c>
      <c r="O18" s="129"/>
      <c r="P18" s="129"/>
      <c r="Q18" s="129"/>
      <c r="R18" s="129"/>
      <c r="S18" s="129"/>
      <c r="T18" s="129"/>
    </row>
    <row r="19" spans="1:20" ht="49.5" x14ac:dyDescent="0.3">
      <c r="A19" s="138"/>
      <c r="B19" s="142" t="s">
        <v>545</v>
      </c>
      <c r="C19" s="139" t="s">
        <v>124</v>
      </c>
      <c r="D19" s="139" t="s">
        <v>120</v>
      </c>
      <c r="E19" s="140">
        <v>48.629166666666663</v>
      </c>
      <c r="F19" s="140">
        <v>6</v>
      </c>
      <c r="G19" s="140">
        <v>0</v>
      </c>
      <c r="H19" s="140">
        <v>0</v>
      </c>
      <c r="I19" s="140">
        <v>0</v>
      </c>
      <c r="J19" s="140">
        <v>291.77499999999998</v>
      </c>
      <c r="K19" s="140">
        <v>0</v>
      </c>
      <c r="L19" s="140">
        <v>291.77499999999998</v>
      </c>
      <c r="M19" s="141">
        <v>6</v>
      </c>
      <c r="N19" s="141">
        <v>5</v>
      </c>
      <c r="O19" s="129"/>
      <c r="P19" s="129"/>
      <c r="Q19" s="129"/>
      <c r="R19" s="129"/>
      <c r="S19" s="129"/>
      <c r="T19" s="129"/>
    </row>
    <row r="20" spans="1:20" ht="49.5" x14ac:dyDescent="0.3">
      <c r="A20" s="138"/>
      <c r="B20" s="142" t="s">
        <v>728</v>
      </c>
      <c r="C20" s="139" t="s">
        <v>124</v>
      </c>
      <c r="D20" s="139" t="s">
        <v>120</v>
      </c>
      <c r="E20" s="140">
        <v>48.629166666666663</v>
      </c>
      <c r="F20" s="140">
        <v>6</v>
      </c>
      <c r="G20" s="140">
        <v>0</v>
      </c>
      <c r="H20" s="140">
        <v>0</v>
      </c>
      <c r="I20" s="140">
        <v>0</v>
      </c>
      <c r="J20" s="140">
        <v>291.77499999999998</v>
      </c>
      <c r="K20" s="140">
        <v>0</v>
      </c>
      <c r="L20" s="140">
        <v>291.77499999999998</v>
      </c>
      <c r="M20" s="141">
        <v>6</v>
      </c>
      <c r="N20" s="141">
        <v>5</v>
      </c>
      <c r="O20" s="129"/>
      <c r="P20" s="129"/>
      <c r="Q20" s="129"/>
      <c r="R20" s="129"/>
      <c r="S20" s="129"/>
      <c r="T20" s="129"/>
    </row>
    <row r="21" spans="1:20" ht="49.5" x14ac:dyDescent="0.3">
      <c r="A21" s="138"/>
      <c r="B21" s="142" t="s">
        <v>546</v>
      </c>
      <c r="C21" s="139" t="s">
        <v>124</v>
      </c>
      <c r="D21" s="139" t="s">
        <v>120</v>
      </c>
      <c r="E21" s="140">
        <v>48.629166666666663</v>
      </c>
      <c r="F21" s="140">
        <v>6</v>
      </c>
      <c r="G21" s="140">
        <v>0</v>
      </c>
      <c r="H21" s="140">
        <v>0</v>
      </c>
      <c r="I21" s="140">
        <v>0</v>
      </c>
      <c r="J21" s="140">
        <v>291.77499999999998</v>
      </c>
      <c r="K21" s="140">
        <v>0</v>
      </c>
      <c r="L21" s="140">
        <v>291.77499999999998</v>
      </c>
      <c r="M21" s="141">
        <v>6</v>
      </c>
      <c r="N21" s="141">
        <v>5</v>
      </c>
      <c r="O21" s="129"/>
      <c r="P21" s="129"/>
      <c r="Q21" s="129"/>
      <c r="R21" s="129"/>
      <c r="S21" s="129"/>
      <c r="T21" s="129"/>
    </row>
    <row r="22" spans="1:20" ht="66" x14ac:dyDescent="0.3">
      <c r="A22" s="138"/>
      <c r="B22" s="142" t="s">
        <v>727</v>
      </c>
      <c r="C22" s="139" t="s">
        <v>124</v>
      </c>
      <c r="D22" s="139" t="s">
        <v>120</v>
      </c>
      <c r="E22" s="140">
        <v>48.629166666666663</v>
      </c>
      <c r="F22" s="140">
        <v>6</v>
      </c>
      <c r="G22" s="140">
        <v>0</v>
      </c>
      <c r="H22" s="140">
        <v>0</v>
      </c>
      <c r="I22" s="140">
        <v>0</v>
      </c>
      <c r="J22" s="140">
        <v>291.77499999999998</v>
      </c>
      <c r="K22" s="140">
        <v>0</v>
      </c>
      <c r="L22" s="140">
        <v>291.77499999999998</v>
      </c>
      <c r="M22" s="141">
        <v>6</v>
      </c>
      <c r="N22" s="141">
        <v>5</v>
      </c>
      <c r="O22" s="129"/>
      <c r="P22" s="129"/>
      <c r="Q22" s="129"/>
      <c r="R22" s="129"/>
      <c r="S22" s="129"/>
      <c r="T22" s="129"/>
    </row>
    <row r="23" spans="1:20" ht="66" x14ac:dyDescent="0.3">
      <c r="A23" s="138"/>
      <c r="B23" s="142" t="s">
        <v>726</v>
      </c>
      <c r="C23" s="139" t="s">
        <v>124</v>
      </c>
      <c r="D23" s="139" t="s">
        <v>120</v>
      </c>
      <c r="E23" s="140">
        <v>48.629166666666663</v>
      </c>
      <c r="F23" s="140">
        <v>6</v>
      </c>
      <c r="G23" s="140">
        <v>0</v>
      </c>
      <c r="H23" s="140">
        <v>0</v>
      </c>
      <c r="I23" s="140">
        <v>0</v>
      </c>
      <c r="J23" s="140">
        <v>291.77499999999998</v>
      </c>
      <c r="K23" s="140">
        <v>0</v>
      </c>
      <c r="L23" s="140">
        <v>291.77499999999998</v>
      </c>
      <c r="M23" s="141">
        <v>6</v>
      </c>
      <c r="N23" s="141">
        <v>5</v>
      </c>
      <c r="O23" s="129"/>
      <c r="P23" s="129"/>
      <c r="Q23" s="129"/>
      <c r="R23" s="129"/>
      <c r="S23" s="129"/>
      <c r="T23" s="129"/>
    </row>
    <row r="24" spans="1:20" ht="49.5" x14ac:dyDescent="0.3">
      <c r="A24" s="138"/>
      <c r="B24" s="142" t="s">
        <v>550</v>
      </c>
      <c r="C24" s="139" t="s">
        <v>124</v>
      </c>
      <c r="D24" s="139" t="s">
        <v>120</v>
      </c>
      <c r="E24" s="140">
        <v>63.363500000000009</v>
      </c>
      <c r="F24" s="140">
        <v>6</v>
      </c>
      <c r="G24" s="140">
        <v>157.179</v>
      </c>
      <c r="H24" s="140">
        <v>0</v>
      </c>
      <c r="I24" s="140">
        <v>0</v>
      </c>
      <c r="J24" s="140">
        <v>223.00200000000001</v>
      </c>
      <c r="K24" s="140">
        <v>0</v>
      </c>
      <c r="L24" s="140">
        <v>380.18100000000004</v>
      </c>
      <c r="M24" s="141">
        <v>6</v>
      </c>
      <c r="N24" s="141">
        <v>5</v>
      </c>
      <c r="O24" s="129"/>
      <c r="P24" s="129"/>
      <c r="Q24" s="129"/>
      <c r="R24" s="129"/>
      <c r="S24" s="129"/>
      <c r="T24" s="129"/>
    </row>
    <row r="25" spans="1:20" ht="20.25" customHeight="1" x14ac:dyDescent="0.3">
      <c r="A25" s="138"/>
      <c r="B25" s="142" t="s">
        <v>725</v>
      </c>
      <c r="C25" s="139" t="s">
        <v>124</v>
      </c>
      <c r="D25" s="139" t="s">
        <v>120</v>
      </c>
      <c r="E25" s="140">
        <v>63.363500000000009</v>
      </c>
      <c r="F25" s="140">
        <v>6</v>
      </c>
      <c r="G25" s="140">
        <v>157.179</v>
      </c>
      <c r="H25" s="140">
        <v>0</v>
      </c>
      <c r="I25" s="140">
        <v>0</v>
      </c>
      <c r="J25" s="140">
        <v>223.00200000000001</v>
      </c>
      <c r="K25" s="140">
        <v>0</v>
      </c>
      <c r="L25" s="140">
        <v>380.18100000000004</v>
      </c>
      <c r="M25" s="141">
        <v>6</v>
      </c>
      <c r="N25" s="141">
        <v>5</v>
      </c>
      <c r="O25" s="129"/>
      <c r="P25" s="129"/>
      <c r="Q25" s="129"/>
      <c r="R25" s="129"/>
      <c r="S25" s="129"/>
      <c r="T25" s="129"/>
    </row>
    <row r="26" spans="1:20" ht="49.5" x14ac:dyDescent="0.3">
      <c r="A26" s="138" t="s">
        <v>414</v>
      </c>
      <c r="B26" s="142" t="s">
        <v>128</v>
      </c>
      <c r="C26" s="139" t="s">
        <v>124</v>
      </c>
      <c r="D26" s="139" t="s">
        <v>120</v>
      </c>
      <c r="E26" s="140">
        <v>91.379250000000013</v>
      </c>
      <c r="F26" s="140">
        <v>2</v>
      </c>
      <c r="G26" s="140">
        <v>172.65600000000001</v>
      </c>
      <c r="H26" s="140">
        <v>0</v>
      </c>
      <c r="I26" s="140">
        <v>71.646000000000001</v>
      </c>
      <c r="J26" s="140">
        <v>121.215</v>
      </c>
      <c r="K26" s="140">
        <v>0</v>
      </c>
      <c r="L26" s="140">
        <v>365.51700000000005</v>
      </c>
      <c r="M26" s="141">
        <v>4</v>
      </c>
      <c r="N26" s="141">
        <v>2</v>
      </c>
      <c r="O26" s="129"/>
      <c r="P26" s="129"/>
      <c r="Q26" s="129"/>
      <c r="R26" s="129"/>
      <c r="S26" s="129"/>
      <c r="T26" s="129"/>
    </row>
    <row r="27" spans="1:20" ht="66" x14ac:dyDescent="0.3">
      <c r="A27" s="138"/>
      <c r="B27" s="142" t="s">
        <v>758</v>
      </c>
      <c r="C27" s="139" t="s">
        <v>124</v>
      </c>
      <c r="D27" s="139" t="s">
        <v>120</v>
      </c>
      <c r="E27" s="140">
        <v>168.52633333333335</v>
      </c>
      <c r="F27" s="140">
        <v>2.75</v>
      </c>
      <c r="G27" s="140">
        <v>1131.086</v>
      </c>
      <c r="H27" s="140">
        <v>0</v>
      </c>
      <c r="I27" s="140">
        <v>370.21500000000003</v>
      </c>
      <c r="J27" s="140">
        <v>476.06200000000001</v>
      </c>
      <c r="K27" s="140">
        <v>0</v>
      </c>
      <c r="L27" s="140">
        <v>1977.3629999999998</v>
      </c>
      <c r="M27" s="141">
        <v>11</v>
      </c>
      <c r="N27" s="141">
        <v>7</v>
      </c>
      <c r="O27" s="129"/>
      <c r="P27" s="129"/>
      <c r="Q27" s="129"/>
      <c r="R27" s="129"/>
      <c r="S27" s="129"/>
      <c r="T27" s="129"/>
    </row>
    <row r="28" spans="1:20" ht="66" x14ac:dyDescent="0.3">
      <c r="A28" s="138"/>
      <c r="B28" s="142" t="s">
        <v>759</v>
      </c>
      <c r="C28" s="139" t="s">
        <v>124</v>
      </c>
      <c r="D28" s="139" t="s">
        <v>120</v>
      </c>
      <c r="E28" s="140">
        <v>141.11404999999999</v>
      </c>
      <c r="F28" s="140">
        <v>2.8</v>
      </c>
      <c r="G28" s="140">
        <v>485.66899999999998</v>
      </c>
      <c r="H28" s="140">
        <v>0</v>
      </c>
      <c r="I28" s="140">
        <v>825.01300000000003</v>
      </c>
      <c r="J28" s="140">
        <v>453.029</v>
      </c>
      <c r="K28" s="140">
        <v>20</v>
      </c>
      <c r="L28" s="140">
        <v>1783.711</v>
      </c>
      <c r="M28" s="141">
        <v>14</v>
      </c>
      <c r="N28" s="141">
        <v>9</v>
      </c>
      <c r="O28" s="129"/>
      <c r="P28" s="129"/>
      <c r="Q28" s="129"/>
      <c r="R28" s="129"/>
      <c r="S28" s="129"/>
      <c r="T28" s="129"/>
    </row>
    <row r="29" spans="1:20" ht="66" x14ac:dyDescent="0.3">
      <c r="A29" s="138"/>
      <c r="B29" s="142" t="s">
        <v>440</v>
      </c>
      <c r="C29" s="139" t="s">
        <v>124</v>
      </c>
      <c r="D29" s="139" t="s">
        <v>120</v>
      </c>
      <c r="E29" s="140">
        <v>125.39533333333333</v>
      </c>
      <c r="F29" s="140">
        <v>3</v>
      </c>
      <c r="G29" s="140">
        <v>485.66899999999998</v>
      </c>
      <c r="H29" s="140">
        <v>0</v>
      </c>
      <c r="I29" s="140">
        <v>110.71599999999999</v>
      </c>
      <c r="J29" s="140">
        <v>150.98699999999999</v>
      </c>
      <c r="K29" s="140">
        <v>5</v>
      </c>
      <c r="L29" s="140">
        <v>752.37200000000007</v>
      </c>
      <c r="M29" s="141">
        <v>6</v>
      </c>
      <c r="N29" s="141">
        <v>4</v>
      </c>
      <c r="O29" s="129"/>
      <c r="P29" s="129"/>
      <c r="Q29" s="129"/>
      <c r="R29" s="129"/>
      <c r="S29" s="129"/>
      <c r="T29" s="129"/>
    </row>
    <row r="30" spans="1:20" ht="115.5" x14ac:dyDescent="0.3">
      <c r="A30" s="138"/>
      <c r="B30" s="142" t="s">
        <v>442</v>
      </c>
      <c r="C30" s="139" t="s">
        <v>124</v>
      </c>
      <c r="D30" s="139" t="s">
        <v>120</v>
      </c>
      <c r="E30" s="140">
        <v>67.422666666666672</v>
      </c>
      <c r="F30" s="140">
        <v>3</v>
      </c>
      <c r="G30" s="140">
        <v>130.4</v>
      </c>
      <c r="H30" s="140">
        <v>0</v>
      </c>
      <c r="I30" s="140">
        <v>0</v>
      </c>
      <c r="J30" s="140">
        <v>61.868000000000002</v>
      </c>
      <c r="K30" s="140">
        <v>10</v>
      </c>
      <c r="L30" s="140">
        <v>202.268</v>
      </c>
      <c r="M30" s="141">
        <v>3</v>
      </c>
      <c r="N30" s="141">
        <v>2</v>
      </c>
      <c r="O30" s="129"/>
      <c r="P30" s="129"/>
      <c r="Q30" s="129"/>
      <c r="R30" s="129"/>
      <c r="S30" s="129"/>
      <c r="T30" s="129"/>
    </row>
    <row r="31" spans="1:20" ht="66" x14ac:dyDescent="0.3">
      <c r="A31" s="138"/>
      <c r="B31" s="142" t="s">
        <v>760</v>
      </c>
      <c r="C31" s="139" t="s">
        <v>124</v>
      </c>
      <c r="D31" s="139" t="s">
        <v>120</v>
      </c>
      <c r="E31" s="140">
        <v>130.584</v>
      </c>
      <c r="F31" s="140">
        <v>2</v>
      </c>
      <c r="G31" s="140">
        <v>172.65600000000001</v>
      </c>
      <c r="H31" s="140">
        <v>0</v>
      </c>
      <c r="I31" s="140">
        <v>23.111999999999998</v>
      </c>
      <c r="J31" s="140">
        <v>65.400000000000006</v>
      </c>
      <c r="K31" s="140">
        <v>0</v>
      </c>
      <c r="L31" s="140">
        <v>261.16800000000001</v>
      </c>
      <c r="M31" s="141">
        <v>2</v>
      </c>
      <c r="N31" s="141">
        <v>1</v>
      </c>
      <c r="O31" s="129"/>
      <c r="P31" s="129"/>
      <c r="Q31" s="129"/>
      <c r="R31" s="129"/>
      <c r="S31" s="129"/>
      <c r="T31" s="129"/>
    </row>
    <row r="32" spans="1:20" ht="49.5" x14ac:dyDescent="0.3">
      <c r="A32" s="138" t="s">
        <v>415</v>
      </c>
      <c r="B32" s="142" t="s">
        <v>731</v>
      </c>
      <c r="C32" s="139" t="s">
        <v>124</v>
      </c>
      <c r="D32" s="139" t="s">
        <v>120</v>
      </c>
      <c r="E32" s="140">
        <v>46.052750000000003</v>
      </c>
      <c r="F32" s="140">
        <v>3</v>
      </c>
      <c r="G32" s="140">
        <v>113</v>
      </c>
      <c r="H32" s="140">
        <v>0</v>
      </c>
      <c r="I32" s="140">
        <v>30.263999999999999</v>
      </c>
      <c r="J32" s="140">
        <v>259.64099999999996</v>
      </c>
      <c r="K32" s="140">
        <v>0</v>
      </c>
      <c r="L32" s="140">
        <v>402.90499999999997</v>
      </c>
      <c r="M32" s="141">
        <v>9</v>
      </c>
      <c r="N32" s="141">
        <v>6</v>
      </c>
      <c r="O32" s="129"/>
      <c r="P32" s="129"/>
      <c r="Q32" s="129"/>
      <c r="R32" s="129"/>
      <c r="S32" s="129"/>
      <c r="T32" s="129"/>
    </row>
    <row r="33" spans="1:20" ht="33" x14ac:dyDescent="0.3">
      <c r="A33" s="138"/>
      <c r="B33" s="142" t="s">
        <v>730</v>
      </c>
      <c r="C33" s="139" t="s">
        <v>124</v>
      </c>
      <c r="D33" s="139" t="s">
        <v>120</v>
      </c>
      <c r="E33" s="140">
        <v>33.956666666666671</v>
      </c>
      <c r="F33" s="140">
        <v>3</v>
      </c>
      <c r="G33" s="140">
        <v>0</v>
      </c>
      <c r="H33" s="140">
        <v>0</v>
      </c>
      <c r="I33" s="140">
        <v>0</v>
      </c>
      <c r="J33" s="140">
        <v>101.87</v>
      </c>
      <c r="K33" s="140">
        <v>0</v>
      </c>
      <c r="L33" s="140">
        <v>101.87</v>
      </c>
      <c r="M33" s="141">
        <v>3</v>
      </c>
      <c r="N33" s="141">
        <v>2</v>
      </c>
      <c r="O33" s="129"/>
      <c r="P33" s="129"/>
      <c r="Q33" s="129"/>
      <c r="R33" s="129"/>
      <c r="S33" s="129"/>
      <c r="T33" s="129"/>
    </row>
    <row r="34" spans="1:20" ht="49.5" x14ac:dyDescent="0.3">
      <c r="A34" s="138" t="s">
        <v>416</v>
      </c>
      <c r="B34" s="142" t="s">
        <v>171</v>
      </c>
      <c r="C34" s="139" t="s">
        <v>124</v>
      </c>
      <c r="D34" s="139" t="s">
        <v>120</v>
      </c>
      <c r="E34" s="140">
        <v>31.379874999999998</v>
      </c>
      <c r="F34" s="140">
        <v>8</v>
      </c>
      <c r="G34" s="140">
        <v>0</v>
      </c>
      <c r="H34" s="140">
        <v>0</v>
      </c>
      <c r="I34" s="140">
        <v>0</v>
      </c>
      <c r="J34" s="140">
        <v>251.03899999999999</v>
      </c>
      <c r="K34" s="140">
        <v>0</v>
      </c>
      <c r="L34" s="140">
        <v>251.03899999999999</v>
      </c>
      <c r="M34" s="141">
        <v>8</v>
      </c>
      <c r="N34" s="141">
        <v>7</v>
      </c>
      <c r="O34" s="129"/>
      <c r="P34" s="129"/>
      <c r="Q34" s="129"/>
      <c r="R34" s="129"/>
      <c r="S34" s="129"/>
      <c r="T34" s="129"/>
    </row>
    <row r="35" spans="1:20" ht="33" x14ac:dyDescent="0.3">
      <c r="A35" s="138"/>
      <c r="B35" s="142" t="s">
        <v>452</v>
      </c>
      <c r="C35" s="139" t="s">
        <v>124</v>
      </c>
      <c r="D35" s="139" t="s">
        <v>120</v>
      </c>
      <c r="E35" s="140">
        <v>147.89159999999998</v>
      </c>
      <c r="F35" s="140">
        <v>5</v>
      </c>
      <c r="G35" s="140">
        <v>579.41399999999999</v>
      </c>
      <c r="H35" s="140">
        <v>0</v>
      </c>
      <c r="I35" s="140">
        <v>442.09699999999998</v>
      </c>
      <c r="J35" s="140">
        <v>442.40499999999997</v>
      </c>
      <c r="K35" s="140">
        <v>15</v>
      </c>
      <c r="L35" s="140">
        <v>1478.9159999999999</v>
      </c>
      <c r="M35" s="141">
        <v>10</v>
      </c>
      <c r="N35" s="141">
        <v>8</v>
      </c>
      <c r="O35" s="129"/>
      <c r="P35" s="129"/>
      <c r="Q35" s="129"/>
      <c r="R35" s="129"/>
      <c r="S35" s="129"/>
      <c r="T35" s="129"/>
    </row>
    <row r="36" spans="1:20" ht="82.5" x14ac:dyDescent="0.3">
      <c r="A36" s="138"/>
      <c r="B36" s="142" t="s">
        <v>455</v>
      </c>
      <c r="C36" s="139" t="s">
        <v>124</v>
      </c>
      <c r="D36" s="139" t="s">
        <v>120</v>
      </c>
      <c r="E36" s="140">
        <v>158.52199999999999</v>
      </c>
      <c r="F36" s="140">
        <v>5</v>
      </c>
      <c r="G36" s="140">
        <v>299.41399999999999</v>
      </c>
      <c r="H36" s="140">
        <v>0</v>
      </c>
      <c r="I36" s="140">
        <v>216.85900000000001</v>
      </c>
      <c r="J36" s="140">
        <v>276.33699999999999</v>
      </c>
      <c r="K36" s="140">
        <v>0</v>
      </c>
      <c r="L36" s="140">
        <v>792.61</v>
      </c>
      <c r="M36" s="141">
        <v>5</v>
      </c>
      <c r="N36" s="141">
        <v>4</v>
      </c>
      <c r="O36" s="129"/>
      <c r="P36" s="129"/>
      <c r="Q36" s="129"/>
      <c r="R36" s="129"/>
      <c r="S36" s="129"/>
      <c r="T36" s="129"/>
    </row>
    <row r="37" spans="1:20" ht="82.5" x14ac:dyDescent="0.3">
      <c r="A37" s="138"/>
      <c r="B37" s="142" t="s">
        <v>733</v>
      </c>
      <c r="C37" s="139" t="s">
        <v>124</v>
      </c>
      <c r="D37" s="139" t="s">
        <v>120</v>
      </c>
      <c r="E37" s="140">
        <v>111.119125</v>
      </c>
      <c r="F37" s="140">
        <v>8</v>
      </c>
      <c r="G37" s="140">
        <v>277.47399999999999</v>
      </c>
      <c r="H37" s="140">
        <v>0</v>
      </c>
      <c r="I37" s="140">
        <v>260.024</v>
      </c>
      <c r="J37" s="140">
        <v>351.45499999999998</v>
      </c>
      <c r="K37" s="140">
        <v>0</v>
      </c>
      <c r="L37" s="140">
        <v>888.95299999999997</v>
      </c>
      <c r="M37" s="141">
        <v>8</v>
      </c>
      <c r="N37" s="141">
        <v>7</v>
      </c>
      <c r="O37" s="129"/>
      <c r="P37" s="129"/>
      <c r="Q37" s="129"/>
      <c r="R37" s="129"/>
      <c r="S37" s="129"/>
      <c r="T37" s="129"/>
    </row>
    <row r="38" spans="1:20" ht="99" x14ac:dyDescent="0.3">
      <c r="A38" s="138"/>
      <c r="B38" s="142" t="s">
        <v>734</v>
      </c>
      <c r="C38" s="139" t="s">
        <v>124</v>
      </c>
      <c r="D38" s="139" t="s">
        <v>120</v>
      </c>
      <c r="E38" s="140">
        <v>111.119125</v>
      </c>
      <c r="F38" s="140">
        <v>8</v>
      </c>
      <c r="G38" s="140">
        <v>277.47399999999999</v>
      </c>
      <c r="H38" s="140">
        <v>0</v>
      </c>
      <c r="I38" s="140">
        <v>260.024</v>
      </c>
      <c r="J38" s="140">
        <v>351.45499999999998</v>
      </c>
      <c r="K38" s="140">
        <v>0</v>
      </c>
      <c r="L38" s="140">
        <v>888.95299999999997</v>
      </c>
      <c r="M38" s="141">
        <v>8</v>
      </c>
      <c r="N38" s="141">
        <v>7</v>
      </c>
      <c r="O38" s="129"/>
      <c r="P38" s="129"/>
      <c r="Q38" s="129"/>
      <c r="R38" s="129"/>
      <c r="S38" s="129"/>
      <c r="T38" s="129"/>
    </row>
    <row r="39" spans="1:20" ht="49.5" x14ac:dyDescent="0.3">
      <c r="A39" s="138" t="s">
        <v>417</v>
      </c>
      <c r="B39" s="142" t="s">
        <v>131</v>
      </c>
      <c r="C39" s="139" t="s">
        <v>124</v>
      </c>
      <c r="D39" s="139" t="s">
        <v>120</v>
      </c>
      <c r="E39" s="140">
        <v>84.957250000000002</v>
      </c>
      <c r="F39" s="140">
        <v>3.3333333333333335</v>
      </c>
      <c r="G39" s="140">
        <v>639</v>
      </c>
      <c r="H39" s="140">
        <v>0</v>
      </c>
      <c r="I39" s="140">
        <v>30.053000000000001</v>
      </c>
      <c r="J39" s="140">
        <v>260.59500000000003</v>
      </c>
      <c r="K39" s="140">
        <v>0</v>
      </c>
      <c r="L39" s="140">
        <v>929.64799999999991</v>
      </c>
      <c r="M39" s="141">
        <v>10</v>
      </c>
      <c r="N39" s="141">
        <v>7</v>
      </c>
      <c r="O39" s="129"/>
      <c r="P39" s="129"/>
      <c r="Q39" s="129"/>
      <c r="R39" s="129"/>
      <c r="S39" s="129"/>
      <c r="T39" s="129"/>
    </row>
    <row r="40" spans="1:20" ht="49.5" x14ac:dyDescent="0.3">
      <c r="A40" s="138"/>
      <c r="B40" s="142" t="s">
        <v>130</v>
      </c>
      <c r="C40" s="139" t="s">
        <v>124</v>
      </c>
      <c r="D40" s="139" t="s">
        <v>120</v>
      </c>
      <c r="E40" s="140">
        <v>100.26466666666666</v>
      </c>
      <c r="F40" s="140">
        <v>3.1666666666666665</v>
      </c>
      <c r="G40" s="140">
        <v>1552.7629999999999</v>
      </c>
      <c r="H40" s="140">
        <v>0</v>
      </c>
      <c r="I40" s="140">
        <v>40.353000000000002</v>
      </c>
      <c r="J40" s="140">
        <v>478.33599999999996</v>
      </c>
      <c r="K40" s="140">
        <v>60.408999999999999</v>
      </c>
      <c r="L40" s="140">
        <v>2131.8609999999999</v>
      </c>
      <c r="M40" s="141">
        <v>19</v>
      </c>
      <c r="N40" s="141">
        <v>13</v>
      </c>
      <c r="O40" s="129"/>
      <c r="P40" s="129"/>
      <c r="Q40" s="129"/>
      <c r="R40" s="129"/>
      <c r="S40" s="129"/>
      <c r="T40" s="129"/>
    </row>
    <row r="41" spans="1:20" ht="33" x14ac:dyDescent="0.3">
      <c r="A41" s="138"/>
      <c r="B41" s="142" t="s">
        <v>129</v>
      </c>
      <c r="C41" s="139" t="s">
        <v>124</v>
      </c>
      <c r="D41" s="139" t="s">
        <v>120</v>
      </c>
      <c r="E41" s="140">
        <v>112.65769444444446</v>
      </c>
      <c r="F41" s="140">
        <v>3</v>
      </c>
      <c r="G41" s="140">
        <v>753.58400000000006</v>
      </c>
      <c r="H41" s="140">
        <v>0</v>
      </c>
      <c r="I41" s="140">
        <v>71.195999999999998</v>
      </c>
      <c r="J41" s="140">
        <v>325.57500000000005</v>
      </c>
      <c r="K41" s="140">
        <v>0</v>
      </c>
      <c r="L41" s="140">
        <v>1150.355</v>
      </c>
      <c r="M41" s="141">
        <v>9</v>
      </c>
      <c r="N41" s="141">
        <v>6</v>
      </c>
      <c r="O41" s="129"/>
      <c r="P41" s="129"/>
      <c r="Q41" s="129"/>
      <c r="R41" s="129"/>
      <c r="S41" s="129"/>
      <c r="T41" s="129"/>
    </row>
    <row r="42" spans="1:20" ht="49.5" x14ac:dyDescent="0.3">
      <c r="A42" s="138"/>
      <c r="B42" s="142" t="s">
        <v>245</v>
      </c>
      <c r="C42" s="139" t="s">
        <v>124</v>
      </c>
      <c r="D42" s="139" t="s">
        <v>120</v>
      </c>
      <c r="E42" s="140">
        <v>41.985999999999997</v>
      </c>
      <c r="F42" s="140">
        <v>2</v>
      </c>
      <c r="G42" s="140">
        <v>0</v>
      </c>
      <c r="H42" s="140">
        <v>0</v>
      </c>
      <c r="I42" s="140">
        <v>0</v>
      </c>
      <c r="J42" s="140">
        <v>83.971999999999994</v>
      </c>
      <c r="K42" s="140">
        <v>0</v>
      </c>
      <c r="L42" s="140">
        <v>83.971999999999994</v>
      </c>
      <c r="M42" s="141">
        <v>2</v>
      </c>
      <c r="N42" s="141">
        <v>1</v>
      </c>
      <c r="O42" s="129"/>
      <c r="P42" s="129"/>
      <c r="Q42" s="129"/>
      <c r="R42" s="129"/>
      <c r="S42" s="129"/>
      <c r="T42" s="129"/>
    </row>
    <row r="43" spans="1:20" ht="99" x14ac:dyDescent="0.3">
      <c r="A43" s="138"/>
      <c r="B43" s="142" t="s">
        <v>246</v>
      </c>
      <c r="C43" s="139" t="s">
        <v>124</v>
      </c>
      <c r="D43" s="139" t="s">
        <v>120</v>
      </c>
      <c r="E43" s="140">
        <v>216.75524999999999</v>
      </c>
      <c r="F43" s="140">
        <v>4</v>
      </c>
      <c r="G43" s="140">
        <v>511.358</v>
      </c>
      <c r="H43" s="140">
        <v>0</v>
      </c>
      <c r="I43" s="140">
        <v>153.11699999999999</v>
      </c>
      <c r="J43" s="140">
        <v>202.54599999999999</v>
      </c>
      <c r="K43" s="140">
        <v>0</v>
      </c>
      <c r="L43" s="140">
        <v>867.02099999999996</v>
      </c>
      <c r="M43" s="141">
        <v>4</v>
      </c>
      <c r="N43" s="141">
        <v>3</v>
      </c>
      <c r="O43" s="129"/>
      <c r="P43" s="129"/>
      <c r="Q43" s="129"/>
      <c r="R43" s="129"/>
      <c r="S43" s="129"/>
      <c r="T43" s="129"/>
    </row>
    <row r="44" spans="1:20" ht="82.5" x14ac:dyDescent="0.3">
      <c r="A44" s="138"/>
      <c r="B44" s="142" t="s">
        <v>247</v>
      </c>
      <c r="C44" s="139" t="s">
        <v>124</v>
      </c>
      <c r="D44" s="139" t="s">
        <v>120</v>
      </c>
      <c r="E44" s="140">
        <v>137.3664</v>
      </c>
      <c r="F44" s="140">
        <v>5</v>
      </c>
      <c r="G44" s="140">
        <v>141</v>
      </c>
      <c r="H44" s="140">
        <v>0</v>
      </c>
      <c r="I44" s="140">
        <v>283.024</v>
      </c>
      <c r="J44" s="140">
        <v>262.80799999999999</v>
      </c>
      <c r="K44" s="140">
        <v>0</v>
      </c>
      <c r="L44" s="140">
        <v>686.83199999999999</v>
      </c>
      <c r="M44" s="141">
        <v>5</v>
      </c>
      <c r="N44" s="141">
        <v>4</v>
      </c>
      <c r="O44" s="129"/>
      <c r="P44" s="129"/>
      <c r="Q44" s="129"/>
      <c r="R44" s="129"/>
      <c r="S44" s="129"/>
      <c r="T44" s="129"/>
    </row>
    <row r="45" spans="1:20" ht="49.5" x14ac:dyDescent="0.3">
      <c r="A45" s="138"/>
      <c r="B45" s="142" t="s">
        <v>737</v>
      </c>
      <c r="C45" s="139" t="s">
        <v>124</v>
      </c>
      <c r="D45" s="139" t="s">
        <v>120</v>
      </c>
      <c r="E45" s="140">
        <v>195.74914999999999</v>
      </c>
      <c r="F45" s="140">
        <v>3</v>
      </c>
      <c r="G45" s="140">
        <v>1395.8630000000001</v>
      </c>
      <c r="H45" s="140">
        <v>0</v>
      </c>
      <c r="I45" s="140">
        <v>952.80200000000002</v>
      </c>
      <c r="J45" s="140">
        <v>703.97400000000005</v>
      </c>
      <c r="K45" s="140">
        <v>0</v>
      </c>
      <c r="L45" s="140">
        <v>3052.6390000000001</v>
      </c>
      <c r="M45" s="141">
        <v>15</v>
      </c>
      <c r="N45" s="141">
        <v>10</v>
      </c>
      <c r="O45" s="129"/>
      <c r="P45" s="129"/>
      <c r="Q45" s="129"/>
      <c r="R45" s="129"/>
      <c r="S45" s="129"/>
      <c r="T45" s="129"/>
    </row>
    <row r="46" spans="1:20" ht="82.5" x14ac:dyDescent="0.3">
      <c r="A46" s="138"/>
      <c r="B46" s="142" t="s">
        <v>740</v>
      </c>
      <c r="C46" s="139" t="s">
        <v>124</v>
      </c>
      <c r="D46" s="139" t="s">
        <v>120</v>
      </c>
      <c r="E46" s="140">
        <v>152.76150000000001</v>
      </c>
      <c r="F46" s="140">
        <v>4</v>
      </c>
      <c r="G46" s="140">
        <v>963.37699999999995</v>
      </c>
      <c r="H46" s="140">
        <v>0</v>
      </c>
      <c r="I46" s="140">
        <v>87.171000000000006</v>
      </c>
      <c r="J46" s="140">
        <v>171.54399999999998</v>
      </c>
      <c r="K46" s="140">
        <v>0</v>
      </c>
      <c r="L46" s="140">
        <v>1222.0920000000001</v>
      </c>
      <c r="M46" s="141">
        <v>8</v>
      </c>
      <c r="N46" s="141">
        <v>6</v>
      </c>
      <c r="O46" s="129"/>
      <c r="P46" s="129"/>
      <c r="Q46" s="129"/>
      <c r="R46" s="129"/>
      <c r="S46" s="129"/>
      <c r="T46" s="129"/>
    </row>
    <row r="47" spans="1:20" ht="82.5" x14ac:dyDescent="0.3">
      <c r="A47" s="138"/>
      <c r="B47" s="142" t="s">
        <v>744</v>
      </c>
      <c r="C47" s="139" t="s">
        <v>124</v>
      </c>
      <c r="D47" s="139" t="s">
        <v>120</v>
      </c>
      <c r="E47" s="140">
        <v>178.50459999999998</v>
      </c>
      <c r="F47" s="140">
        <v>5</v>
      </c>
      <c r="G47" s="140">
        <v>425</v>
      </c>
      <c r="H47" s="140">
        <v>0</v>
      </c>
      <c r="I47" s="140">
        <v>216.184</v>
      </c>
      <c r="J47" s="140">
        <v>251.339</v>
      </c>
      <c r="K47" s="140">
        <v>0</v>
      </c>
      <c r="L47" s="140">
        <v>892.52299999999991</v>
      </c>
      <c r="M47" s="141">
        <v>5</v>
      </c>
      <c r="N47" s="141">
        <v>4</v>
      </c>
      <c r="O47" s="129"/>
      <c r="P47" s="129"/>
      <c r="Q47" s="129"/>
      <c r="R47" s="129"/>
      <c r="S47" s="129"/>
      <c r="T47" s="129"/>
    </row>
    <row r="48" spans="1:20" ht="99" x14ac:dyDescent="0.3">
      <c r="A48" s="138"/>
      <c r="B48" s="142" t="s">
        <v>741</v>
      </c>
      <c r="C48" s="139" t="s">
        <v>124</v>
      </c>
      <c r="D48" s="139" t="s">
        <v>120</v>
      </c>
      <c r="E48" s="140">
        <v>142.0531</v>
      </c>
      <c r="F48" s="140">
        <v>5</v>
      </c>
      <c r="G48" s="140">
        <v>407.15999999999997</v>
      </c>
      <c r="H48" s="140">
        <v>0</v>
      </c>
      <c r="I48" s="140">
        <v>551.78600000000006</v>
      </c>
      <c r="J48" s="140">
        <v>461.58500000000004</v>
      </c>
      <c r="K48" s="140">
        <v>0</v>
      </c>
      <c r="L48" s="140">
        <v>1420.5309999999999</v>
      </c>
      <c r="M48" s="141">
        <v>10</v>
      </c>
      <c r="N48" s="141">
        <v>8</v>
      </c>
      <c r="O48" s="129"/>
      <c r="P48" s="129"/>
      <c r="Q48" s="129"/>
      <c r="R48" s="129"/>
      <c r="S48" s="129"/>
      <c r="T48" s="129"/>
    </row>
    <row r="49" spans="1:20" ht="99" x14ac:dyDescent="0.3">
      <c r="A49" s="138"/>
      <c r="B49" s="142" t="s">
        <v>743</v>
      </c>
      <c r="C49" s="139" t="s">
        <v>124</v>
      </c>
      <c r="D49" s="139" t="s">
        <v>120</v>
      </c>
      <c r="E49" s="140">
        <v>239.60855555555554</v>
      </c>
      <c r="F49" s="140">
        <v>9</v>
      </c>
      <c r="G49" s="140">
        <v>1602.576</v>
      </c>
      <c r="H49" s="140">
        <v>0</v>
      </c>
      <c r="I49" s="140">
        <v>237.471</v>
      </c>
      <c r="J49" s="140">
        <v>316.43</v>
      </c>
      <c r="K49" s="140">
        <v>0</v>
      </c>
      <c r="L49" s="140">
        <v>2156.4769999999999</v>
      </c>
      <c r="M49" s="141">
        <v>9</v>
      </c>
      <c r="N49" s="141">
        <v>8</v>
      </c>
      <c r="O49" s="129"/>
      <c r="P49" s="129"/>
      <c r="Q49" s="129"/>
      <c r="R49" s="129"/>
      <c r="S49" s="129"/>
      <c r="T49" s="129"/>
    </row>
    <row r="50" spans="1:20" ht="82.5" x14ac:dyDescent="0.3">
      <c r="A50" s="138"/>
      <c r="B50" s="142" t="s">
        <v>742</v>
      </c>
      <c r="C50" s="139" t="s">
        <v>124</v>
      </c>
      <c r="D50" s="139" t="s">
        <v>120</v>
      </c>
      <c r="E50" s="140">
        <v>118.30749999999999</v>
      </c>
      <c r="F50" s="140">
        <v>4</v>
      </c>
      <c r="G50" s="140">
        <v>87.087999999999994</v>
      </c>
      <c r="H50" s="140">
        <v>0</v>
      </c>
      <c r="I50" s="140">
        <v>263.38400000000001</v>
      </c>
      <c r="J50" s="140">
        <v>122.758</v>
      </c>
      <c r="K50" s="140">
        <v>0</v>
      </c>
      <c r="L50" s="140">
        <v>473.22999999999996</v>
      </c>
      <c r="M50" s="141">
        <v>4</v>
      </c>
      <c r="N50" s="141">
        <v>3</v>
      </c>
      <c r="O50" s="129"/>
      <c r="P50" s="129"/>
      <c r="Q50" s="129"/>
      <c r="R50" s="129"/>
      <c r="S50" s="129"/>
      <c r="T50" s="129"/>
    </row>
    <row r="51" spans="1:20" ht="66" x14ac:dyDescent="0.3">
      <c r="A51" s="138"/>
      <c r="B51" s="142" t="s">
        <v>738</v>
      </c>
      <c r="C51" s="139" t="s">
        <v>124</v>
      </c>
      <c r="D51" s="139" t="s">
        <v>120</v>
      </c>
      <c r="E51" s="140">
        <v>44.953499999999998</v>
      </c>
      <c r="F51" s="140">
        <v>2</v>
      </c>
      <c r="G51" s="140">
        <v>0</v>
      </c>
      <c r="H51" s="140">
        <v>0</v>
      </c>
      <c r="I51" s="140">
        <v>30.120999999999999</v>
      </c>
      <c r="J51" s="140">
        <v>59.786000000000001</v>
      </c>
      <c r="K51" s="140">
        <v>0</v>
      </c>
      <c r="L51" s="140">
        <v>89.906999999999996</v>
      </c>
      <c r="M51" s="141">
        <v>2</v>
      </c>
      <c r="N51" s="141">
        <v>1</v>
      </c>
      <c r="O51" s="129"/>
      <c r="P51" s="129"/>
      <c r="Q51" s="129"/>
      <c r="R51" s="129"/>
      <c r="S51" s="129"/>
      <c r="T51" s="129"/>
    </row>
    <row r="52" spans="1:20" ht="66" x14ac:dyDescent="0.3">
      <c r="A52" s="138"/>
      <c r="B52" s="142" t="s">
        <v>739</v>
      </c>
      <c r="C52" s="139" t="s">
        <v>124</v>
      </c>
      <c r="D52" s="139" t="s">
        <v>120</v>
      </c>
      <c r="E52" s="140">
        <v>44.953499999999998</v>
      </c>
      <c r="F52" s="140">
        <v>2</v>
      </c>
      <c r="G52" s="140">
        <v>0</v>
      </c>
      <c r="H52" s="140">
        <v>0</v>
      </c>
      <c r="I52" s="140">
        <v>30.120999999999999</v>
      </c>
      <c r="J52" s="140">
        <v>59.786000000000001</v>
      </c>
      <c r="K52" s="140">
        <v>0</v>
      </c>
      <c r="L52" s="140">
        <v>89.906999999999996</v>
      </c>
      <c r="M52" s="141">
        <v>2</v>
      </c>
      <c r="N52" s="141">
        <v>1</v>
      </c>
      <c r="O52" s="129"/>
      <c r="P52" s="129"/>
      <c r="Q52" s="129"/>
      <c r="R52" s="129"/>
      <c r="S52" s="129"/>
      <c r="T52" s="129"/>
    </row>
    <row r="53" spans="1:20" ht="66" x14ac:dyDescent="0.3">
      <c r="A53" s="138"/>
      <c r="B53" s="142" t="s">
        <v>473</v>
      </c>
      <c r="C53" s="139" t="s">
        <v>124</v>
      </c>
      <c r="D53" s="139" t="s">
        <v>120</v>
      </c>
      <c r="E53" s="140">
        <v>38.561363636363637</v>
      </c>
      <c r="F53" s="140">
        <v>11</v>
      </c>
      <c r="G53" s="140">
        <v>424.17500000000001</v>
      </c>
      <c r="H53" s="140">
        <v>0</v>
      </c>
      <c r="I53" s="140">
        <v>0</v>
      </c>
      <c r="J53" s="140">
        <v>0</v>
      </c>
      <c r="K53" s="140">
        <v>0</v>
      </c>
      <c r="L53" s="140">
        <v>424.17500000000001</v>
      </c>
      <c r="M53" s="141">
        <v>11</v>
      </c>
      <c r="N53" s="141">
        <v>10</v>
      </c>
      <c r="O53" s="129"/>
      <c r="P53" s="129"/>
      <c r="Q53" s="129"/>
      <c r="R53" s="129"/>
      <c r="S53" s="129"/>
      <c r="T53" s="129"/>
    </row>
    <row r="54" spans="1:20" ht="132" x14ac:dyDescent="0.3">
      <c r="A54" s="138"/>
      <c r="B54" s="142" t="s">
        <v>483</v>
      </c>
      <c r="C54" s="139" t="s">
        <v>124</v>
      </c>
      <c r="D54" s="139" t="s">
        <v>120</v>
      </c>
      <c r="E54" s="140">
        <v>218.677875</v>
      </c>
      <c r="F54" s="140">
        <v>4</v>
      </c>
      <c r="G54" s="140">
        <v>792.12300000000005</v>
      </c>
      <c r="H54" s="140">
        <v>0</v>
      </c>
      <c r="I54" s="140">
        <v>502.29599999999999</v>
      </c>
      <c r="J54" s="140">
        <v>455.00400000000002</v>
      </c>
      <c r="K54" s="140">
        <v>0</v>
      </c>
      <c r="L54" s="140">
        <v>1749.423</v>
      </c>
      <c r="M54" s="141">
        <v>8</v>
      </c>
      <c r="N54" s="141">
        <v>6</v>
      </c>
      <c r="O54" s="129"/>
      <c r="P54" s="129"/>
      <c r="Q54" s="129"/>
      <c r="R54" s="129"/>
      <c r="S54" s="129"/>
      <c r="T54" s="129"/>
    </row>
    <row r="55" spans="1:20" ht="82.5" x14ac:dyDescent="0.3">
      <c r="A55" s="138"/>
      <c r="B55" s="142" t="s">
        <v>736</v>
      </c>
      <c r="C55" s="139" t="s">
        <v>124</v>
      </c>
      <c r="D55" s="139" t="s">
        <v>120</v>
      </c>
      <c r="E55" s="140">
        <v>261.41800000000001</v>
      </c>
      <c r="F55" s="140">
        <v>4</v>
      </c>
      <c r="G55" s="140">
        <v>573.36400000000003</v>
      </c>
      <c r="H55" s="140">
        <v>0</v>
      </c>
      <c r="I55" s="140">
        <v>235.55</v>
      </c>
      <c r="J55" s="140">
        <v>236.75800000000001</v>
      </c>
      <c r="K55" s="140">
        <v>0</v>
      </c>
      <c r="L55" s="140">
        <v>1045.672</v>
      </c>
      <c r="M55" s="141">
        <v>4</v>
      </c>
      <c r="N55" s="141">
        <v>3</v>
      </c>
      <c r="O55" s="129"/>
      <c r="P55" s="129"/>
      <c r="Q55" s="129"/>
      <c r="R55" s="129"/>
      <c r="S55" s="129"/>
      <c r="T55" s="129"/>
    </row>
    <row r="56" spans="1:20" ht="33" x14ac:dyDescent="0.3">
      <c r="A56" s="138" t="s">
        <v>418</v>
      </c>
      <c r="B56" s="142" t="s">
        <v>230</v>
      </c>
      <c r="C56" s="139" t="s">
        <v>124</v>
      </c>
      <c r="D56" s="139" t="s">
        <v>120</v>
      </c>
      <c r="E56" s="140">
        <v>60.7575</v>
      </c>
      <c r="F56" s="140">
        <v>2</v>
      </c>
      <c r="G56" s="140">
        <v>0</v>
      </c>
      <c r="H56" s="140">
        <v>0</v>
      </c>
      <c r="I56" s="140">
        <v>37.710999999999999</v>
      </c>
      <c r="J56" s="140">
        <v>83.804000000000002</v>
      </c>
      <c r="K56" s="140">
        <v>0</v>
      </c>
      <c r="L56" s="140">
        <v>121.515</v>
      </c>
      <c r="M56" s="141">
        <v>2</v>
      </c>
      <c r="N56" s="141">
        <v>1</v>
      </c>
      <c r="O56" s="129"/>
      <c r="P56" s="129"/>
      <c r="Q56" s="129"/>
      <c r="R56" s="129"/>
      <c r="S56" s="129"/>
      <c r="T56" s="129"/>
    </row>
    <row r="57" spans="1:20" ht="66" x14ac:dyDescent="0.3">
      <c r="A57" s="138"/>
      <c r="B57" s="142" t="s">
        <v>747</v>
      </c>
      <c r="C57" s="139" t="s">
        <v>124</v>
      </c>
      <c r="D57" s="139" t="s">
        <v>120</v>
      </c>
      <c r="E57" s="140">
        <v>41.523000000000003</v>
      </c>
      <c r="F57" s="140">
        <v>2</v>
      </c>
      <c r="G57" s="140">
        <v>0</v>
      </c>
      <c r="H57" s="140">
        <v>0</v>
      </c>
      <c r="I57" s="140">
        <v>23.26</v>
      </c>
      <c r="J57" s="140">
        <v>59.786000000000001</v>
      </c>
      <c r="K57" s="140">
        <v>0</v>
      </c>
      <c r="L57" s="140">
        <v>83.046000000000006</v>
      </c>
      <c r="M57" s="141">
        <v>2</v>
      </c>
      <c r="N57" s="141">
        <v>1</v>
      </c>
      <c r="O57" s="129"/>
      <c r="P57" s="129"/>
      <c r="Q57" s="129"/>
      <c r="R57" s="129"/>
      <c r="S57" s="129"/>
      <c r="T57" s="129"/>
    </row>
    <row r="58" spans="1:20" ht="49.5" x14ac:dyDescent="0.3">
      <c r="A58" s="138"/>
      <c r="B58" s="142" t="s">
        <v>757</v>
      </c>
      <c r="C58" s="139" t="s">
        <v>124</v>
      </c>
      <c r="D58" s="139" t="s">
        <v>120</v>
      </c>
      <c r="E58" s="140">
        <v>62.494500000000002</v>
      </c>
      <c r="F58" s="140">
        <v>4</v>
      </c>
      <c r="G58" s="140">
        <v>0</v>
      </c>
      <c r="H58" s="140">
        <v>0</v>
      </c>
      <c r="I58" s="140">
        <v>49.15</v>
      </c>
      <c r="J58" s="140">
        <v>200.828</v>
      </c>
      <c r="K58" s="140">
        <v>0</v>
      </c>
      <c r="L58" s="140">
        <v>249.97800000000001</v>
      </c>
      <c r="M58" s="141">
        <v>4</v>
      </c>
      <c r="N58" s="141">
        <v>3</v>
      </c>
      <c r="O58" s="129"/>
      <c r="P58" s="129"/>
      <c r="Q58" s="129"/>
      <c r="R58" s="129"/>
      <c r="S58" s="129"/>
      <c r="T58" s="129"/>
    </row>
    <row r="59" spans="1:20" ht="82.5" x14ac:dyDescent="0.3">
      <c r="A59" s="138"/>
      <c r="B59" s="142" t="s">
        <v>748</v>
      </c>
      <c r="C59" s="139" t="s">
        <v>124</v>
      </c>
      <c r="D59" s="139" t="s">
        <v>120</v>
      </c>
      <c r="E59" s="140">
        <v>62.494500000000002</v>
      </c>
      <c r="F59" s="140">
        <v>4</v>
      </c>
      <c r="G59" s="140">
        <v>0</v>
      </c>
      <c r="H59" s="140">
        <v>0</v>
      </c>
      <c r="I59" s="140">
        <v>49.15</v>
      </c>
      <c r="J59" s="140">
        <v>200.828</v>
      </c>
      <c r="K59" s="140">
        <v>0</v>
      </c>
      <c r="L59" s="140">
        <v>249.97800000000001</v>
      </c>
      <c r="M59" s="141">
        <v>4</v>
      </c>
      <c r="N59" s="141">
        <v>3</v>
      </c>
      <c r="O59" s="129"/>
      <c r="P59" s="129"/>
      <c r="Q59" s="129"/>
      <c r="R59" s="129"/>
      <c r="S59" s="129"/>
      <c r="T59" s="129"/>
    </row>
    <row r="60" spans="1:20" ht="49.5" x14ac:dyDescent="0.3">
      <c r="A60" s="138"/>
      <c r="B60" s="142" t="s">
        <v>560</v>
      </c>
      <c r="C60" s="139" t="s">
        <v>124</v>
      </c>
      <c r="D60" s="139" t="s">
        <v>120</v>
      </c>
      <c r="E60" s="140">
        <v>87.5</v>
      </c>
      <c r="F60" s="140">
        <v>2</v>
      </c>
      <c r="G60" s="140">
        <v>175</v>
      </c>
      <c r="H60" s="140">
        <v>0</v>
      </c>
      <c r="I60" s="140">
        <v>0</v>
      </c>
      <c r="J60" s="140">
        <v>0</v>
      </c>
      <c r="K60" s="140">
        <v>0</v>
      </c>
      <c r="L60" s="140">
        <v>175</v>
      </c>
      <c r="M60" s="141">
        <v>2</v>
      </c>
      <c r="N60" s="141">
        <v>1</v>
      </c>
      <c r="O60" s="129"/>
      <c r="P60" s="129"/>
      <c r="Q60" s="129"/>
      <c r="R60" s="129"/>
      <c r="S60" s="129"/>
      <c r="T60" s="129"/>
    </row>
    <row r="61" spans="1:20" ht="49.5" x14ac:dyDescent="0.3">
      <c r="A61" s="138"/>
      <c r="B61" s="142" t="s">
        <v>562</v>
      </c>
      <c r="C61" s="139" t="s">
        <v>124</v>
      </c>
      <c r="D61" s="139" t="s">
        <v>120</v>
      </c>
      <c r="E61" s="140">
        <v>87.5</v>
      </c>
      <c r="F61" s="140">
        <v>2</v>
      </c>
      <c r="G61" s="140">
        <v>175</v>
      </c>
      <c r="H61" s="140">
        <v>0</v>
      </c>
      <c r="I61" s="140">
        <v>0</v>
      </c>
      <c r="J61" s="140">
        <v>0</v>
      </c>
      <c r="K61" s="140">
        <v>0</v>
      </c>
      <c r="L61" s="140">
        <v>175</v>
      </c>
      <c r="M61" s="141">
        <v>2</v>
      </c>
      <c r="N61" s="141">
        <v>1</v>
      </c>
      <c r="O61" s="129"/>
      <c r="P61" s="129"/>
      <c r="Q61" s="129"/>
      <c r="R61" s="129"/>
      <c r="S61" s="129"/>
      <c r="T61" s="129"/>
    </row>
    <row r="62" spans="1:20" ht="66" x14ac:dyDescent="0.3">
      <c r="A62" s="138" t="s">
        <v>419</v>
      </c>
      <c r="B62" s="142" t="s">
        <v>248</v>
      </c>
      <c r="C62" s="139" t="s">
        <v>124</v>
      </c>
      <c r="D62" s="139" t="s">
        <v>120</v>
      </c>
      <c r="E62" s="140">
        <v>144.26551666666666</v>
      </c>
      <c r="F62" s="140">
        <v>3.6666666666666665</v>
      </c>
      <c r="G62" s="140">
        <v>772.94200000000001</v>
      </c>
      <c r="H62" s="140">
        <v>0</v>
      </c>
      <c r="I62" s="140">
        <v>271.37400000000002</v>
      </c>
      <c r="J62" s="140">
        <v>291.678</v>
      </c>
      <c r="K62" s="140">
        <v>0</v>
      </c>
      <c r="L62" s="140">
        <v>1335.9939999999999</v>
      </c>
      <c r="M62" s="141">
        <v>11</v>
      </c>
      <c r="N62" s="141">
        <v>8</v>
      </c>
      <c r="O62" s="129"/>
      <c r="P62" s="129"/>
      <c r="Q62" s="129"/>
      <c r="R62" s="129"/>
      <c r="S62" s="129"/>
      <c r="T62" s="129"/>
    </row>
    <row r="63" spans="1:20" ht="66" x14ac:dyDescent="0.3">
      <c r="A63" s="138"/>
      <c r="B63" s="142" t="s">
        <v>749</v>
      </c>
      <c r="C63" s="139" t="s">
        <v>124</v>
      </c>
      <c r="D63" s="139" t="s">
        <v>120</v>
      </c>
      <c r="E63" s="140">
        <v>108.863</v>
      </c>
      <c r="F63" s="140">
        <v>4</v>
      </c>
      <c r="G63" s="140">
        <v>492.90899999999999</v>
      </c>
      <c r="H63" s="140">
        <v>0</v>
      </c>
      <c r="I63" s="140">
        <v>143.845</v>
      </c>
      <c r="J63" s="140">
        <v>234.15</v>
      </c>
      <c r="K63" s="140">
        <v>0</v>
      </c>
      <c r="L63" s="140">
        <v>870.904</v>
      </c>
      <c r="M63" s="141">
        <v>8</v>
      </c>
      <c r="N63" s="141">
        <v>6</v>
      </c>
      <c r="O63" s="129"/>
      <c r="P63" s="129"/>
      <c r="Q63" s="129"/>
      <c r="R63" s="129"/>
      <c r="S63" s="129"/>
      <c r="T63" s="129"/>
    </row>
    <row r="64" spans="1:20" ht="49.5" x14ac:dyDescent="0.3">
      <c r="A64" s="138"/>
      <c r="B64" s="142" t="s">
        <v>566</v>
      </c>
      <c r="C64" s="139" t="s">
        <v>124</v>
      </c>
      <c r="D64" s="139" t="s">
        <v>120</v>
      </c>
      <c r="E64" s="140">
        <v>197.72766666666666</v>
      </c>
      <c r="F64" s="140">
        <v>3</v>
      </c>
      <c r="G64" s="140">
        <v>251.6</v>
      </c>
      <c r="H64" s="140">
        <v>0</v>
      </c>
      <c r="I64" s="140">
        <v>177.86600000000001</v>
      </c>
      <c r="J64" s="140">
        <v>163.71700000000001</v>
      </c>
      <c r="K64" s="140">
        <v>0</v>
      </c>
      <c r="L64" s="140">
        <v>593.18299999999999</v>
      </c>
      <c r="M64" s="141">
        <v>3</v>
      </c>
      <c r="N64" s="141">
        <v>2</v>
      </c>
      <c r="O64" s="129"/>
      <c r="P64" s="129"/>
      <c r="Q64" s="129"/>
      <c r="R64" s="129"/>
      <c r="S64" s="129"/>
      <c r="T64" s="129"/>
    </row>
    <row r="65" spans="1:20" ht="66" x14ac:dyDescent="0.3">
      <c r="A65" s="138"/>
      <c r="B65" s="142" t="s">
        <v>750</v>
      </c>
      <c r="C65" s="139" t="s">
        <v>124</v>
      </c>
      <c r="D65" s="139" t="s">
        <v>120</v>
      </c>
      <c r="E65" s="140">
        <v>82.321733333333327</v>
      </c>
      <c r="F65" s="140">
        <v>2.6</v>
      </c>
      <c r="G65" s="140">
        <v>507.16199999999998</v>
      </c>
      <c r="H65" s="140">
        <v>0</v>
      </c>
      <c r="I65" s="140">
        <v>297.87900000000002</v>
      </c>
      <c r="J65" s="140">
        <v>348.24900000000002</v>
      </c>
      <c r="K65" s="140">
        <v>0</v>
      </c>
      <c r="L65" s="140">
        <v>1153.29</v>
      </c>
      <c r="M65" s="141">
        <v>13</v>
      </c>
      <c r="N65" s="141">
        <v>8</v>
      </c>
      <c r="O65" s="129"/>
      <c r="P65" s="129"/>
      <c r="Q65" s="129"/>
      <c r="R65" s="129"/>
      <c r="S65" s="129"/>
      <c r="T65" s="129"/>
    </row>
    <row r="66" spans="1:20" ht="99" x14ac:dyDescent="0.3">
      <c r="A66" s="138"/>
      <c r="B66" s="142" t="s">
        <v>751</v>
      </c>
      <c r="C66" s="139" t="s">
        <v>124</v>
      </c>
      <c r="D66" s="139" t="s">
        <v>120</v>
      </c>
      <c r="E66" s="140">
        <v>177.28375</v>
      </c>
      <c r="F66" s="140">
        <v>4</v>
      </c>
      <c r="G66" s="140">
        <v>265.92599999999999</v>
      </c>
      <c r="H66" s="140">
        <v>0</v>
      </c>
      <c r="I66" s="140">
        <v>243.89599999999999</v>
      </c>
      <c r="J66" s="140">
        <v>199.31299999999999</v>
      </c>
      <c r="K66" s="140">
        <v>0</v>
      </c>
      <c r="L66" s="140">
        <v>709.13499999999999</v>
      </c>
      <c r="M66" s="141">
        <v>4</v>
      </c>
      <c r="N66" s="141">
        <v>3</v>
      </c>
      <c r="O66" s="129"/>
      <c r="P66" s="129"/>
      <c r="Q66" s="129"/>
      <c r="R66" s="129"/>
      <c r="S66" s="129"/>
      <c r="T66" s="129"/>
    </row>
    <row r="67" spans="1:20" ht="99" x14ac:dyDescent="0.3">
      <c r="A67" s="138"/>
      <c r="B67" s="142" t="s">
        <v>573</v>
      </c>
      <c r="C67" s="139" t="s">
        <v>124</v>
      </c>
      <c r="D67" s="139" t="s">
        <v>120</v>
      </c>
      <c r="E67" s="140">
        <v>157.32766666666669</v>
      </c>
      <c r="F67" s="140">
        <v>3</v>
      </c>
      <c r="G67" s="140">
        <v>130.4</v>
      </c>
      <c r="H67" s="140">
        <v>0</v>
      </c>
      <c r="I67" s="140">
        <v>177.86600000000001</v>
      </c>
      <c r="J67" s="140">
        <v>163.71700000000001</v>
      </c>
      <c r="K67" s="140">
        <v>0</v>
      </c>
      <c r="L67" s="140">
        <v>471.98300000000006</v>
      </c>
      <c r="M67" s="141">
        <v>3</v>
      </c>
      <c r="N67" s="141">
        <v>2</v>
      </c>
      <c r="O67" s="129"/>
      <c r="P67" s="129"/>
      <c r="Q67" s="129"/>
      <c r="R67" s="129"/>
      <c r="S67" s="129"/>
      <c r="T67" s="129"/>
    </row>
    <row r="68" spans="1:20" ht="115.5" x14ac:dyDescent="0.3">
      <c r="A68" s="138"/>
      <c r="B68" s="142" t="s">
        <v>752</v>
      </c>
      <c r="C68" s="139" t="s">
        <v>124</v>
      </c>
      <c r="D68" s="139" t="s">
        <v>120</v>
      </c>
      <c r="E68" s="140">
        <v>157.32766666666669</v>
      </c>
      <c r="F68" s="140">
        <v>3</v>
      </c>
      <c r="G68" s="140">
        <v>130.4</v>
      </c>
      <c r="H68" s="140">
        <v>0</v>
      </c>
      <c r="I68" s="140">
        <v>177.86600000000001</v>
      </c>
      <c r="J68" s="140">
        <v>163.71700000000001</v>
      </c>
      <c r="K68" s="140">
        <v>0</v>
      </c>
      <c r="L68" s="140">
        <v>471.98300000000006</v>
      </c>
      <c r="M68" s="141">
        <v>3</v>
      </c>
      <c r="N68" s="141">
        <v>2</v>
      </c>
      <c r="O68" s="129"/>
      <c r="P68" s="129"/>
      <c r="Q68" s="129"/>
      <c r="R68" s="129"/>
      <c r="S68" s="129"/>
      <c r="T68" s="129"/>
    </row>
    <row r="69" spans="1:20" ht="82.5" x14ac:dyDescent="0.3">
      <c r="A69" s="138"/>
      <c r="B69" s="142" t="s">
        <v>579</v>
      </c>
      <c r="C69" s="139" t="s">
        <v>124</v>
      </c>
      <c r="D69" s="139" t="s">
        <v>120</v>
      </c>
      <c r="E69" s="140">
        <v>226.53766666666667</v>
      </c>
      <c r="F69" s="140">
        <v>3.5</v>
      </c>
      <c r="G69" s="140">
        <v>783.07099999999991</v>
      </c>
      <c r="H69" s="140">
        <v>0</v>
      </c>
      <c r="I69" s="140">
        <v>406.75800000000004</v>
      </c>
      <c r="J69" s="140">
        <v>349.065</v>
      </c>
      <c r="K69" s="140">
        <v>0</v>
      </c>
      <c r="L69" s="140">
        <v>1538.8939999999998</v>
      </c>
      <c r="M69" s="141">
        <v>7</v>
      </c>
      <c r="N69" s="141">
        <v>5</v>
      </c>
      <c r="O69" s="129"/>
      <c r="P69" s="129"/>
      <c r="Q69" s="129"/>
      <c r="R69" s="129"/>
      <c r="S69" s="129"/>
      <c r="T69" s="129"/>
    </row>
    <row r="70" spans="1:20" ht="99" x14ac:dyDescent="0.3">
      <c r="A70" s="138"/>
      <c r="B70" s="142" t="s">
        <v>753</v>
      </c>
      <c r="C70" s="139" t="s">
        <v>124</v>
      </c>
      <c r="D70" s="139" t="s">
        <v>120</v>
      </c>
      <c r="E70" s="140">
        <v>132.02666666666667</v>
      </c>
      <c r="F70" s="140">
        <v>3</v>
      </c>
      <c r="G70" s="140">
        <v>265.88900000000001</v>
      </c>
      <c r="H70" s="140">
        <v>0</v>
      </c>
      <c r="I70" s="140">
        <v>0</v>
      </c>
      <c r="J70" s="140">
        <v>130.191</v>
      </c>
      <c r="K70" s="140">
        <v>0</v>
      </c>
      <c r="L70" s="140">
        <v>396.08000000000004</v>
      </c>
      <c r="M70" s="141">
        <v>3</v>
      </c>
      <c r="N70" s="141">
        <v>2</v>
      </c>
      <c r="O70" s="129"/>
      <c r="P70" s="129"/>
      <c r="Q70" s="129"/>
      <c r="R70" s="129"/>
      <c r="S70" s="129"/>
      <c r="T70" s="129"/>
    </row>
    <row r="71" spans="1:20" ht="99" x14ac:dyDescent="0.3">
      <c r="A71" s="138"/>
      <c r="B71" s="142" t="s">
        <v>582</v>
      </c>
      <c r="C71" s="139" t="s">
        <v>124</v>
      </c>
      <c r="D71" s="139" t="s">
        <v>120</v>
      </c>
      <c r="E71" s="140">
        <v>132.02666666666667</v>
      </c>
      <c r="F71" s="140">
        <v>3</v>
      </c>
      <c r="G71" s="140">
        <v>265.88900000000001</v>
      </c>
      <c r="H71" s="140">
        <v>0</v>
      </c>
      <c r="I71" s="140">
        <v>0</v>
      </c>
      <c r="J71" s="140">
        <v>130.191</v>
      </c>
      <c r="K71" s="140">
        <v>0</v>
      </c>
      <c r="L71" s="140">
        <v>396.08000000000004</v>
      </c>
      <c r="M71" s="141">
        <v>3</v>
      </c>
      <c r="N71" s="141">
        <v>2</v>
      </c>
      <c r="O71" s="129"/>
      <c r="P71" s="129"/>
      <c r="Q71" s="129"/>
      <c r="R71" s="129"/>
      <c r="S71" s="129"/>
      <c r="T71" s="129"/>
    </row>
    <row r="72" spans="1:20" ht="99" x14ac:dyDescent="0.3">
      <c r="A72" s="138"/>
      <c r="B72" s="142" t="s">
        <v>754</v>
      </c>
      <c r="C72" s="139" t="s">
        <v>124</v>
      </c>
      <c r="D72" s="139" t="s">
        <v>120</v>
      </c>
      <c r="E72" s="140">
        <v>132.02666666666667</v>
      </c>
      <c r="F72" s="140">
        <v>3</v>
      </c>
      <c r="G72" s="140">
        <v>265.88900000000001</v>
      </c>
      <c r="H72" s="140">
        <v>0</v>
      </c>
      <c r="I72" s="140">
        <v>0</v>
      </c>
      <c r="J72" s="140">
        <v>130.191</v>
      </c>
      <c r="K72" s="140">
        <v>0</v>
      </c>
      <c r="L72" s="140">
        <v>396.08000000000004</v>
      </c>
      <c r="M72" s="141">
        <v>3</v>
      </c>
      <c r="N72" s="141">
        <v>2</v>
      </c>
      <c r="O72" s="129"/>
      <c r="P72" s="129"/>
      <c r="Q72" s="129"/>
      <c r="R72" s="129"/>
      <c r="S72" s="129"/>
      <c r="T72" s="129"/>
    </row>
    <row r="73" spans="1:20" ht="99" x14ac:dyDescent="0.3">
      <c r="A73" s="138"/>
      <c r="B73" s="142" t="s">
        <v>755</v>
      </c>
      <c r="C73" s="139" t="s">
        <v>124</v>
      </c>
      <c r="D73" s="139" t="s">
        <v>120</v>
      </c>
      <c r="E73" s="140">
        <v>132.02666666666667</v>
      </c>
      <c r="F73" s="140">
        <v>3</v>
      </c>
      <c r="G73" s="140">
        <v>265.88900000000001</v>
      </c>
      <c r="H73" s="140">
        <v>0</v>
      </c>
      <c r="I73" s="140">
        <v>0</v>
      </c>
      <c r="J73" s="140">
        <v>130.191</v>
      </c>
      <c r="K73" s="140">
        <v>0</v>
      </c>
      <c r="L73" s="140">
        <v>396.08000000000004</v>
      </c>
      <c r="M73" s="141">
        <v>3</v>
      </c>
      <c r="N73" s="141">
        <v>2</v>
      </c>
      <c r="O73" s="129"/>
      <c r="P73" s="129"/>
      <c r="Q73" s="129"/>
      <c r="R73" s="129"/>
      <c r="S73" s="129"/>
      <c r="T73" s="129"/>
    </row>
    <row r="74" spans="1:20" ht="99" x14ac:dyDescent="0.3">
      <c r="A74" s="138"/>
      <c r="B74" s="142" t="s">
        <v>756</v>
      </c>
      <c r="C74" s="139" t="s">
        <v>124</v>
      </c>
      <c r="D74" s="139" t="s">
        <v>120</v>
      </c>
      <c r="E74" s="140">
        <v>132.02666666666667</v>
      </c>
      <c r="F74" s="140">
        <v>3</v>
      </c>
      <c r="G74" s="140">
        <v>265.88900000000001</v>
      </c>
      <c r="H74" s="140">
        <v>0</v>
      </c>
      <c r="I74" s="140">
        <v>0</v>
      </c>
      <c r="J74" s="140">
        <v>130.191</v>
      </c>
      <c r="K74" s="140">
        <v>0</v>
      </c>
      <c r="L74" s="140">
        <v>396.08000000000004</v>
      </c>
      <c r="M74" s="141">
        <v>3</v>
      </c>
      <c r="N74" s="141">
        <v>2</v>
      </c>
      <c r="O74" s="129"/>
      <c r="P74" s="129"/>
      <c r="Q74" s="129"/>
      <c r="R74" s="129"/>
      <c r="S74" s="129"/>
      <c r="T74" s="129"/>
    </row>
    <row r="75" spans="1:20" ht="49.5" x14ac:dyDescent="0.3">
      <c r="A75" s="138" t="s">
        <v>339</v>
      </c>
      <c r="B75" s="142" t="s">
        <v>249</v>
      </c>
      <c r="C75" s="139" t="s">
        <v>124</v>
      </c>
      <c r="D75" s="139" t="s">
        <v>120</v>
      </c>
      <c r="E75" s="140">
        <v>109.67429166666668</v>
      </c>
      <c r="F75" s="140">
        <v>5</v>
      </c>
      <c r="G75" s="140">
        <v>0</v>
      </c>
      <c r="H75" s="140">
        <v>0</v>
      </c>
      <c r="I75" s="140">
        <v>875.69400000000007</v>
      </c>
      <c r="J75" s="140">
        <v>377.36900000000003</v>
      </c>
      <c r="K75" s="140">
        <v>0</v>
      </c>
      <c r="L75" s="140">
        <v>1253.0630000000001</v>
      </c>
      <c r="M75" s="141">
        <v>10</v>
      </c>
      <c r="N75" s="141">
        <v>8</v>
      </c>
      <c r="O75" s="129"/>
      <c r="P75" s="129"/>
      <c r="Q75" s="129"/>
      <c r="R75" s="129"/>
      <c r="S75" s="129"/>
      <c r="T75" s="129"/>
    </row>
    <row r="76" spans="1:20" ht="82.5" x14ac:dyDescent="0.3">
      <c r="A76" s="138"/>
      <c r="B76" s="142" t="s">
        <v>762</v>
      </c>
      <c r="C76" s="139" t="s">
        <v>124</v>
      </c>
      <c r="D76" s="139" t="s">
        <v>120</v>
      </c>
      <c r="E76" s="140">
        <v>156.47299999999998</v>
      </c>
      <c r="F76" s="140">
        <v>4</v>
      </c>
      <c r="G76" s="140">
        <v>353</v>
      </c>
      <c r="H76" s="140">
        <v>0</v>
      </c>
      <c r="I76" s="140">
        <v>146.76599999999999</v>
      </c>
      <c r="J76" s="140">
        <v>126.126</v>
      </c>
      <c r="K76" s="140">
        <v>0</v>
      </c>
      <c r="L76" s="140">
        <v>625.89199999999994</v>
      </c>
      <c r="M76" s="141">
        <v>4</v>
      </c>
      <c r="N76" s="141">
        <v>3</v>
      </c>
      <c r="O76" s="129"/>
      <c r="P76" s="129"/>
      <c r="Q76" s="129"/>
      <c r="R76" s="129"/>
      <c r="S76" s="129"/>
      <c r="T76" s="129"/>
    </row>
    <row r="77" spans="1:20" ht="49.5" x14ac:dyDescent="0.3">
      <c r="A77" s="138"/>
      <c r="B77" s="142" t="s">
        <v>761</v>
      </c>
      <c r="C77" s="139" t="s">
        <v>124</v>
      </c>
      <c r="D77" s="139" t="s">
        <v>120</v>
      </c>
      <c r="E77" s="140">
        <v>182.23666666666668</v>
      </c>
      <c r="F77" s="140">
        <v>3</v>
      </c>
      <c r="G77" s="140">
        <v>234.161</v>
      </c>
      <c r="H77" s="140">
        <v>0</v>
      </c>
      <c r="I77" s="140">
        <v>163.13900000000001</v>
      </c>
      <c r="J77" s="140">
        <v>149.41</v>
      </c>
      <c r="K77" s="140">
        <v>0</v>
      </c>
      <c r="L77" s="140">
        <v>546.71</v>
      </c>
      <c r="M77" s="141">
        <v>3</v>
      </c>
      <c r="N77" s="141">
        <v>2</v>
      </c>
      <c r="O77" s="129"/>
      <c r="P77" s="129"/>
      <c r="Q77" s="129"/>
      <c r="R77" s="129"/>
      <c r="S77" s="129"/>
      <c r="T77" s="129"/>
    </row>
    <row r="78" spans="1:20" ht="66" x14ac:dyDescent="0.3">
      <c r="A78" s="138" t="s">
        <v>340</v>
      </c>
      <c r="B78" s="142" t="s">
        <v>139</v>
      </c>
      <c r="C78" s="139" t="s">
        <v>124</v>
      </c>
      <c r="D78" s="139" t="s">
        <v>120</v>
      </c>
      <c r="E78" s="140">
        <v>129.98812500000003</v>
      </c>
      <c r="F78" s="140">
        <v>2.5</v>
      </c>
      <c r="G78" s="140">
        <v>836.00700000000006</v>
      </c>
      <c r="H78" s="140">
        <v>0</v>
      </c>
      <c r="I78" s="140">
        <v>108.274</v>
      </c>
      <c r="J78" s="140">
        <v>428.303</v>
      </c>
      <c r="K78" s="140">
        <v>40</v>
      </c>
      <c r="L78" s="140">
        <v>1412.5840000000001</v>
      </c>
      <c r="M78" s="141">
        <v>10</v>
      </c>
      <c r="N78" s="141">
        <v>6</v>
      </c>
      <c r="O78" s="129"/>
      <c r="P78" s="129"/>
      <c r="Q78" s="129"/>
      <c r="R78" s="129"/>
      <c r="S78" s="129"/>
      <c r="T78" s="129"/>
    </row>
    <row r="79" spans="1:20" ht="82.5" x14ac:dyDescent="0.3">
      <c r="A79" s="138"/>
      <c r="B79" s="142" t="s">
        <v>173</v>
      </c>
      <c r="C79" s="139" t="s">
        <v>124</v>
      </c>
      <c r="D79" s="139" t="s">
        <v>120</v>
      </c>
      <c r="E79" s="140">
        <v>150.5782833333333</v>
      </c>
      <c r="F79" s="140">
        <v>4.666666666666667</v>
      </c>
      <c r="G79" s="140">
        <v>1305.701</v>
      </c>
      <c r="H79" s="140">
        <v>0</v>
      </c>
      <c r="I79" s="140">
        <v>437.19</v>
      </c>
      <c r="J79" s="140">
        <v>376.47300000000001</v>
      </c>
      <c r="K79" s="140">
        <v>0</v>
      </c>
      <c r="L79" s="140">
        <v>2119.364</v>
      </c>
      <c r="M79" s="141">
        <v>14</v>
      </c>
      <c r="N79" s="141">
        <v>11</v>
      </c>
      <c r="O79" s="129"/>
      <c r="P79" s="129"/>
      <c r="Q79" s="129"/>
      <c r="R79" s="129"/>
      <c r="S79" s="129"/>
      <c r="T79" s="129"/>
    </row>
    <row r="80" spans="1:20" ht="66" x14ac:dyDescent="0.3">
      <c r="A80" s="138"/>
      <c r="B80" s="142" t="s">
        <v>251</v>
      </c>
      <c r="C80" s="139" t="s">
        <v>124</v>
      </c>
      <c r="D80" s="139" t="s">
        <v>120</v>
      </c>
      <c r="E80" s="140">
        <v>149.89833333333331</v>
      </c>
      <c r="F80" s="140">
        <v>3.5</v>
      </c>
      <c r="G80" s="140">
        <v>590.35500000000002</v>
      </c>
      <c r="H80" s="140">
        <v>0</v>
      </c>
      <c r="I80" s="140">
        <v>82.64</v>
      </c>
      <c r="J80" s="140">
        <v>254.85500000000002</v>
      </c>
      <c r="K80" s="140">
        <v>5</v>
      </c>
      <c r="L80" s="140">
        <v>932.85</v>
      </c>
      <c r="M80" s="141">
        <v>7</v>
      </c>
      <c r="N80" s="141">
        <v>5</v>
      </c>
      <c r="O80" s="129"/>
      <c r="P80" s="129"/>
      <c r="Q80" s="129"/>
      <c r="R80" s="129"/>
      <c r="S80" s="129"/>
      <c r="T80" s="129"/>
    </row>
    <row r="81" spans="1:20" ht="115.5" x14ac:dyDescent="0.3">
      <c r="A81" s="138"/>
      <c r="B81" s="142" t="s">
        <v>594</v>
      </c>
      <c r="C81" s="139" t="s">
        <v>124</v>
      </c>
      <c r="D81" s="139" t="s">
        <v>120</v>
      </c>
      <c r="E81" s="140">
        <v>234.08499999999998</v>
      </c>
      <c r="F81" s="140">
        <v>5</v>
      </c>
      <c r="G81" s="140">
        <v>816.41899999999998</v>
      </c>
      <c r="H81" s="140">
        <v>0</v>
      </c>
      <c r="I81" s="140">
        <v>196.05199999999999</v>
      </c>
      <c r="J81" s="140">
        <v>157.95400000000001</v>
      </c>
      <c r="K81" s="140">
        <v>0</v>
      </c>
      <c r="L81" s="140">
        <v>1170.425</v>
      </c>
      <c r="M81" s="141">
        <v>5</v>
      </c>
      <c r="N81" s="141">
        <v>4</v>
      </c>
      <c r="O81" s="129"/>
      <c r="P81" s="129"/>
      <c r="Q81" s="129"/>
      <c r="R81" s="129"/>
      <c r="S81" s="129"/>
      <c r="T81" s="129"/>
    </row>
    <row r="82" spans="1:20" ht="99" x14ac:dyDescent="0.3">
      <c r="A82" s="138"/>
      <c r="B82" s="142" t="s">
        <v>598</v>
      </c>
      <c r="C82" s="139" t="s">
        <v>124</v>
      </c>
      <c r="D82" s="139" t="s">
        <v>120</v>
      </c>
      <c r="E82" s="140">
        <v>85.606549999999999</v>
      </c>
      <c r="F82" s="140">
        <v>5.5</v>
      </c>
      <c r="G82" s="140">
        <v>489.28199999999998</v>
      </c>
      <c r="H82" s="140">
        <v>0</v>
      </c>
      <c r="I82" s="140">
        <v>241.13800000000001</v>
      </c>
      <c r="J82" s="140">
        <v>218.51900000000001</v>
      </c>
      <c r="K82" s="140">
        <v>0</v>
      </c>
      <c r="L82" s="140">
        <v>948.93899999999996</v>
      </c>
      <c r="M82" s="141">
        <v>11</v>
      </c>
      <c r="N82" s="141">
        <v>9</v>
      </c>
      <c r="O82" s="129"/>
      <c r="P82" s="129"/>
      <c r="Q82" s="129"/>
      <c r="R82" s="129"/>
      <c r="S82" s="129"/>
      <c r="T82" s="129"/>
    </row>
    <row r="83" spans="1:20" ht="99" x14ac:dyDescent="0.3">
      <c r="A83" s="138"/>
      <c r="B83" s="142" t="s">
        <v>609</v>
      </c>
      <c r="C83" s="139" t="s">
        <v>124</v>
      </c>
      <c r="D83" s="139" t="s">
        <v>120</v>
      </c>
      <c r="E83" s="140">
        <v>282.93299999999999</v>
      </c>
      <c r="F83" s="140">
        <v>3</v>
      </c>
      <c r="G83" s="140">
        <v>618.1</v>
      </c>
      <c r="H83" s="140">
        <v>0</v>
      </c>
      <c r="I83" s="140">
        <v>82.64</v>
      </c>
      <c r="J83" s="140">
        <v>121.015</v>
      </c>
      <c r="K83" s="140">
        <v>27.044</v>
      </c>
      <c r="L83" s="140">
        <v>848.79899999999998</v>
      </c>
      <c r="M83" s="141">
        <v>3</v>
      </c>
      <c r="N83" s="141">
        <v>2</v>
      </c>
      <c r="O83" s="129"/>
      <c r="P83" s="129"/>
      <c r="Q83" s="129"/>
      <c r="R83" s="129"/>
      <c r="S83" s="129"/>
      <c r="T83" s="129"/>
    </row>
    <row r="84" spans="1:20" ht="66" x14ac:dyDescent="0.3">
      <c r="A84" s="138"/>
      <c r="B84" s="142" t="s">
        <v>611</v>
      </c>
      <c r="C84" s="139" t="s">
        <v>124</v>
      </c>
      <c r="D84" s="139" t="s">
        <v>120</v>
      </c>
      <c r="E84" s="140">
        <v>118.65299999999999</v>
      </c>
      <c r="F84" s="140">
        <v>1</v>
      </c>
      <c r="G84" s="140">
        <v>88.103999999999999</v>
      </c>
      <c r="H84" s="140">
        <v>0</v>
      </c>
      <c r="I84" s="140">
        <v>0</v>
      </c>
      <c r="J84" s="140">
        <v>30.548999999999999</v>
      </c>
      <c r="K84" s="140">
        <v>0</v>
      </c>
      <c r="L84" s="140">
        <v>118.65299999999999</v>
      </c>
      <c r="M84" s="141">
        <v>1</v>
      </c>
      <c r="N84" s="141">
        <v>0</v>
      </c>
      <c r="O84" s="129"/>
      <c r="P84" s="129"/>
      <c r="Q84" s="129"/>
      <c r="R84" s="129"/>
      <c r="S84" s="129"/>
      <c r="T84" s="129"/>
    </row>
    <row r="85" spans="1:20" ht="82.5" x14ac:dyDescent="0.3">
      <c r="A85" s="138"/>
      <c r="B85" s="142" t="s">
        <v>612</v>
      </c>
      <c r="C85" s="139" t="s">
        <v>124</v>
      </c>
      <c r="D85" s="139" t="s">
        <v>120</v>
      </c>
      <c r="E85" s="140">
        <v>147.15299999999999</v>
      </c>
      <c r="F85" s="140">
        <v>1</v>
      </c>
      <c r="G85" s="140">
        <v>116.604</v>
      </c>
      <c r="H85" s="140">
        <v>0</v>
      </c>
      <c r="I85" s="140">
        <v>0</v>
      </c>
      <c r="J85" s="140">
        <v>30.548999999999999</v>
      </c>
      <c r="K85" s="140">
        <v>0</v>
      </c>
      <c r="L85" s="140">
        <v>147.15299999999999</v>
      </c>
      <c r="M85" s="141">
        <v>1</v>
      </c>
      <c r="N85" s="141">
        <v>0</v>
      </c>
      <c r="O85" s="129"/>
      <c r="P85" s="129"/>
      <c r="Q85" s="129"/>
      <c r="R85" s="129"/>
      <c r="S85" s="129"/>
      <c r="T85" s="129"/>
    </row>
    <row r="86" spans="1:20" ht="49.5" x14ac:dyDescent="0.3">
      <c r="A86" s="138" t="s">
        <v>341</v>
      </c>
      <c r="B86" s="142" t="s">
        <v>140</v>
      </c>
      <c r="C86" s="139" t="s">
        <v>124</v>
      </c>
      <c r="D86" s="139" t="s">
        <v>120</v>
      </c>
      <c r="E86" s="140">
        <v>196.73820000000001</v>
      </c>
      <c r="F86" s="140">
        <v>5</v>
      </c>
      <c r="G86" s="140">
        <v>631.05799999999999</v>
      </c>
      <c r="H86" s="140">
        <v>0</v>
      </c>
      <c r="I86" s="140">
        <v>195.18600000000001</v>
      </c>
      <c r="J86" s="140">
        <v>157.447</v>
      </c>
      <c r="K86" s="140">
        <v>0</v>
      </c>
      <c r="L86" s="140">
        <v>983.69100000000003</v>
      </c>
      <c r="M86" s="141">
        <v>5</v>
      </c>
      <c r="N86" s="141">
        <v>4</v>
      </c>
      <c r="O86" s="129"/>
      <c r="P86" s="129"/>
      <c r="Q86" s="129"/>
      <c r="R86" s="129"/>
      <c r="S86" s="129"/>
      <c r="T86" s="129"/>
    </row>
    <row r="87" spans="1:20" ht="99" x14ac:dyDescent="0.3">
      <c r="A87" s="138"/>
      <c r="B87" s="142" t="s">
        <v>252</v>
      </c>
      <c r="C87" s="139" t="s">
        <v>124</v>
      </c>
      <c r="D87" s="139" t="s">
        <v>120</v>
      </c>
      <c r="E87" s="140">
        <v>325.05966666666671</v>
      </c>
      <c r="F87" s="140">
        <v>3</v>
      </c>
      <c r="G87" s="140">
        <v>700.73500000000001</v>
      </c>
      <c r="H87" s="140">
        <v>0</v>
      </c>
      <c r="I87" s="140">
        <v>108.51300000000001</v>
      </c>
      <c r="J87" s="140">
        <v>165.93100000000001</v>
      </c>
      <c r="K87" s="140">
        <v>0</v>
      </c>
      <c r="L87" s="140">
        <v>975.17900000000009</v>
      </c>
      <c r="M87" s="141">
        <v>3</v>
      </c>
      <c r="N87" s="141">
        <v>2</v>
      </c>
      <c r="O87" s="129"/>
      <c r="P87" s="129"/>
      <c r="Q87" s="129"/>
      <c r="R87" s="129"/>
      <c r="S87" s="129"/>
      <c r="T87" s="129"/>
    </row>
    <row r="88" spans="1:20" ht="82.5" x14ac:dyDescent="0.3">
      <c r="A88" s="138"/>
      <c r="B88" s="142" t="s">
        <v>253</v>
      </c>
      <c r="C88" s="139" t="s">
        <v>124</v>
      </c>
      <c r="D88" s="139" t="s">
        <v>120</v>
      </c>
      <c r="E88" s="140">
        <v>177.92110000000002</v>
      </c>
      <c r="F88" s="140">
        <v>3.5</v>
      </c>
      <c r="G88" s="140">
        <v>816.73500000000001</v>
      </c>
      <c r="H88" s="140">
        <v>0</v>
      </c>
      <c r="I88" s="140">
        <v>233.05200000000002</v>
      </c>
      <c r="J88" s="140">
        <v>252.11200000000002</v>
      </c>
      <c r="K88" s="140">
        <v>0</v>
      </c>
      <c r="L88" s="140">
        <v>1301.8990000000001</v>
      </c>
      <c r="M88" s="141">
        <v>7</v>
      </c>
      <c r="N88" s="141">
        <v>5</v>
      </c>
      <c r="O88" s="129"/>
      <c r="P88" s="129"/>
      <c r="Q88" s="129"/>
      <c r="R88" s="129"/>
      <c r="S88" s="129"/>
      <c r="T88" s="129"/>
    </row>
    <row r="89" spans="1:20" ht="66" x14ac:dyDescent="0.3">
      <c r="A89" s="138" t="s">
        <v>350</v>
      </c>
      <c r="B89" s="142" t="s">
        <v>132</v>
      </c>
      <c r="C89" s="138" t="s">
        <v>120</v>
      </c>
      <c r="D89" s="138" t="s">
        <v>124</v>
      </c>
      <c r="E89" s="140">
        <v>0</v>
      </c>
      <c r="F89" s="140">
        <v>3.5</v>
      </c>
      <c r="G89" s="140">
        <v>0</v>
      </c>
      <c r="H89" s="140">
        <v>0</v>
      </c>
      <c r="I89" s="140">
        <v>0</v>
      </c>
      <c r="J89" s="140">
        <v>0</v>
      </c>
      <c r="K89" s="140">
        <v>0</v>
      </c>
      <c r="L89" s="140">
        <v>0</v>
      </c>
      <c r="M89" s="141">
        <v>4</v>
      </c>
      <c r="N89" s="141">
        <v>3</v>
      </c>
      <c r="O89" s="129"/>
      <c r="P89" s="129"/>
      <c r="Q89" s="129"/>
      <c r="R89" s="129"/>
      <c r="S89" s="129"/>
      <c r="T89" s="129"/>
    </row>
    <row r="90" spans="1:20" x14ac:dyDescent="0.3">
      <c r="A90" s="138"/>
      <c r="B90" s="142"/>
      <c r="C90" s="138" t="s">
        <v>124</v>
      </c>
      <c r="D90" s="138" t="s">
        <v>120</v>
      </c>
      <c r="E90" s="140">
        <v>32.825333333333333</v>
      </c>
      <c r="F90" s="140">
        <v>3.5</v>
      </c>
      <c r="G90" s="140">
        <v>0</v>
      </c>
      <c r="H90" s="140">
        <v>0</v>
      </c>
      <c r="I90" s="140">
        <v>0</v>
      </c>
      <c r="J90" s="140">
        <v>98.475999999999999</v>
      </c>
      <c r="K90" s="140">
        <v>0</v>
      </c>
      <c r="L90" s="140">
        <v>98.475999999999999</v>
      </c>
      <c r="M90" s="141">
        <v>3</v>
      </c>
      <c r="N90" s="141">
        <v>2</v>
      </c>
      <c r="O90" s="129"/>
      <c r="P90" s="129"/>
      <c r="Q90" s="129"/>
      <c r="R90" s="129"/>
      <c r="S90" s="129"/>
      <c r="T90" s="129"/>
    </row>
    <row r="91" spans="1:20" ht="49.5" x14ac:dyDescent="0.3">
      <c r="A91" s="138"/>
      <c r="B91" s="142" t="s">
        <v>137</v>
      </c>
      <c r="C91" s="138" t="s">
        <v>120</v>
      </c>
      <c r="D91" s="138" t="s">
        <v>124</v>
      </c>
      <c r="E91" s="140">
        <v>0</v>
      </c>
      <c r="F91" s="140">
        <v>4</v>
      </c>
      <c r="G91" s="140">
        <v>0</v>
      </c>
      <c r="H91" s="140">
        <v>0</v>
      </c>
      <c r="I91" s="140">
        <v>0</v>
      </c>
      <c r="J91" s="140">
        <v>0</v>
      </c>
      <c r="K91" s="140">
        <v>0</v>
      </c>
      <c r="L91" s="140">
        <v>0</v>
      </c>
      <c r="M91" s="141">
        <v>4</v>
      </c>
      <c r="N91" s="141">
        <v>3</v>
      </c>
      <c r="O91" s="129"/>
      <c r="P91" s="129"/>
      <c r="Q91" s="129"/>
      <c r="R91" s="129"/>
      <c r="S91" s="129"/>
      <c r="T91" s="129"/>
    </row>
    <row r="92" spans="1:20" x14ac:dyDescent="0.3">
      <c r="A92" s="138"/>
      <c r="B92" s="142"/>
      <c r="C92" s="138" t="s">
        <v>124</v>
      </c>
      <c r="D92" s="138" t="s">
        <v>120</v>
      </c>
      <c r="E92" s="140">
        <v>206.24824999999998</v>
      </c>
      <c r="F92" s="140">
        <v>4</v>
      </c>
      <c r="G92" s="140">
        <v>274.06900000000002</v>
      </c>
      <c r="H92" s="140">
        <v>0</v>
      </c>
      <c r="I92" s="140">
        <v>300.79599999999999</v>
      </c>
      <c r="J92" s="140">
        <v>250.12799999999999</v>
      </c>
      <c r="K92" s="140">
        <v>0</v>
      </c>
      <c r="L92" s="140">
        <v>824.99299999999994</v>
      </c>
      <c r="M92" s="141">
        <v>4</v>
      </c>
      <c r="N92" s="141">
        <v>3</v>
      </c>
      <c r="O92" s="129"/>
      <c r="P92" s="129"/>
      <c r="Q92" s="129"/>
      <c r="R92" s="129"/>
      <c r="S92" s="129"/>
      <c r="T92" s="129"/>
    </row>
    <row r="93" spans="1:20" ht="115.5" x14ac:dyDescent="0.3">
      <c r="A93" s="138"/>
      <c r="B93" s="142" t="s">
        <v>763</v>
      </c>
      <c r="C93" s="138" t="s">
        <v>124</v>
      </c>
      <c r="D93" s="138" t="s">
        <v>120</v>
      </c>
      <c r="E93" s="140">
        <v>68.859499999999997</v>
      </c>
      <c r="F93" s="140">
        <v>6</v>
      </c>
      <c r="G93" s="140">
        <v>121.517</v>
      </c>
      <c r="H93" s="140">
        <v>0</v>
      </c>
      <c r="I93" s="140">
        <v>106.73699999999999</v>
      </c>
      <c r="J93" s="140">
        <v>184.90299999999999</v>
      </c>
      <c r="K93" s="140">
        <v>0</v>
      </c>
      <c r="L93" s="140">
        <v>413.15699999999998</v>
      </c>
      <c r="M93" s="141">
        <v>6</v>
      </c>
      <c r="N93" s="141">
        <v>5</v>
      </c>
      <c r="O93" s="129"/>
      <c r="P93" s="129"/>
      <c r="Q93" s="129"/>
      <c r="R93" s="129"/>
      <c r="S93" s="129"/>
      <c r="T93" s="129"/>
    </row>
    <row r="94" spans="1:20" ht="33" x14ac:dyDescent="0.3">
      <c r="A94" s="138"/>
      <c r="B94" s="142" t="s">
        <v>764</v>
      </c>
      <c r="C94" s="138" t="s">
        <v>124</v>
      </c>
      <c r="D94" s="138" t="s">
        <v>120</v>
      </c>
      <c r="E94" s="140">
        <v>261.49700000000001</v>
      </c>
      <c r="F94" s="140">
        <v>2</v>
      </c>
      <c r="G94" s="140">
        <v>0</v>
      </c>
      <c r="H94" s="140">
        <v>0</v>
      </c>
      <c r="I94" s="140">
        <v>423.20499999999998</v>
      </c>
      <c r="J94" s="140">
        <v>99.789000000000001</v>
      </c>
      <c r="K94" s="140">
        <v>0</v>
      </c>
      <c r="L94" s="140">
        <v>522.99400000000003</v>
      </c>
      <c r="M94" s="141">
        <v>2</v>
      </c>
      <c r="N94" s="141">
        <v>1</v>
      </c>
      <c r="O94" s="129"/>
      <c r="P94" s="129"/>
      <c r="Q94" s="129"/>
      <c r="R94" s="129"/>
      <c r="S94" s="129"/>
      <c r="T94" s="129"/>
    </row>
    <row r="95" spans="1:20" ht="82.5" x14ac:dyDescent="0.3">
      <c r="A95" s="138"/>
      <c r="B95" s="142" t="s">
        <v>765</v>
      </c>
      <c r="C95" s="138" t="s">
        <v>120</v>
      </c>
      <c r="D95" s="138" t="s">
        <v>124</v>
      </c>
      <c r="E95" s="140">
        <v>0</v>
      </c>
      <c r="F95" s="140">
        <v>9</v>
      </c>
      <c r="G95" s="140">
        <v>0</v>
      </c>
      <c r="H95" s="140">
        <v>0</v>
      </c>
      <c r="I95" s="140">
        <v>0</v>
      </c>
      <c r="J95" s="140">
        <v>0</v>
      </c>
      <c r="K95" s="140">
        <v>0</v>
      </c>
      <c r="L95" s="140">
        <v>0</v>
      </c>
      <c r="M95" s="141">
        <v>9</v>
      </c>
      <c r="N95" s="141">
        <v>8</v>
      </c>
      <c r="O95" s="129"/>
      <c r="P95" s="129"/>
      <c r="Q95" s="129"/>
      <c r="R95" s="129"/>
      <c r="S95" s="129"/>
      <c r="T95" s="129"/>
    </row>
    <row r="96" spans="1:20" ht="82.5" x14ac:dyDescent="0.3">
      <c r="A96" s="138"/>
      <c r="B96" s="142" t="s">
        <v>623</v>
      </c>
      <c r="C96" s="138" t="s">
        <v>120</v>
      </c>
      <c r="D96" s="138" t="s">
        <v>124</v>
      </c>
      <c r="E96" s="140">
        <v>0</v>
      </c>
      <c r="F96" s="140">
        <v>5</v>
      </c>
      <c r="G96" s="140">
        <v>0</v>
      </c>
      <c r="H96" s="140">
        <v>0</v>
      </c>
      <c r="I96" s="140">
        <v>0</v>
      </c>
      <c r="J96" s="140">
        <v>0</v>
      </c>
      <c r="K96" s="140">
        <v>0</v>
      </c>
      <c r="L96" s="140">
        <v>0</v>
      </c>
      <c r="M96" s="141">
        <v>5</v>
      </c>
      <c r="N96" s="141">
        <v>4</v>
      </c>
      <c r="O96" s="129"/>
      <c r="P96" s="129"/>
      <c r="Q96" s="129"/>
      <c r="R96" s="129"/>
      <c r="S96" s="129"/>
      <c r="T96" s="129"/>
    </row>
    <row r="97" spans="1:20" ht="82.5" x14ac:dyDescent="0.3">
      <c r="A97" s="138"/>
      <c r="B97" s="142" t="s">
        <v>624</v>
      </c>
      <c r="C97" s="138" t="s">
        <v>120</v>
      </c>
      <c r="D97" s="138" t="s">
        <v>124</v>
      </c>
      <c r="E97" s="140">
        <v>0</v>
      </c>
      <c r="F97" s="140">
        <v>5</v>
      </c>
      <c r="G97" s="140">
        <v>0</v>
      </c>
      <c r="H97" s="140">
        <v>0</v>
      </c>
      <c r="I97" s="140">
        <v>0</v>
      </c>
      <c r="J97" s="140">
        <v>0</v>
      </c>
      <c r="K97" s="140">
        <v>0</v>
      </c>
      <c r="L97" s="140">
        <v>0</v>
      </c>
      <c r="M97" s="141">
        <v>5</v>
      </c>
      <c r="N97" s="141">
        <v>4</v>
      </c>
      <c r="O97" s="129"/>
      <c r="P97" s="129"/>
      <c r="Q97" s="129"/>
      <c r="R97" s="129"/>
      <c r="S97" s="129"/>
      <c r="T97" s="129"/>
    </row>
    <row r="98" spans="1:20" ht="132" x14ac:dyDescent="0.3">
      <c r="A98" s="138"/>
      <c r="B98" s="142" t="s">
        <v>766</v>
      </c>
      <c r="C98" s="138" t="s">
        <v>120</v>
      </c>
      <c r="D98" s="138" t="s">
        <v>124</v>
      </c>
      <c r="E98" s="140">
        <v>0</v>
      </c>
      <c r="F98" s="140">
        <v>5</v>
      </c>
      <c r="G98" s="140">
        <v>0</v>
      </c>
      <c r="H98" s="140">
        <v>0</v>
      </c>
      <c r="I98" s="140">
        <v>0</v>
      </c>
      <c r="J98" s="140">
        <v>0</v>
      </c>
      <c r="K98" s="140">
        <v>0</v>
      </c>
      <c r="L98" s="140">
        <v>0</v>
      </c>
      <c r="M98" s="141">
        <v>5</v>
      </c>
      <c r="N98" s="141">
        <v>4</v>
      </c>
      <c r="O98" s="129"/>
      <c r="P98" s="129"/>
      <c r="Q98" s="129"/>
      <c r="R98" s="129"/>
      <c r="S98" s="129"/>
      <c r="T98" s="129"/>
    </row>
    <row r="99" spans="1:20" ht="49.5" x14ac:dyDescent="0.3">
      <c r="A99" s="138"/>
      <c r="B99" s="142" t="s">
        <v>767</v>
      </c>
      <c r="C99" s="138" t="s">
        <v>120</v>
      </c>
      <c r="D99" s="138" t="s">
        <v>124</v>
      </c>
      <c r="E99" s="140">
        <v>0</v>
      </c>
      <c r="F99" s="140">
        <v>3.5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1">
        <v>4</v>
      </c>
      <c r="N99" s="141">
        <v>3</v>
      </c>
      <c r="O99" s="129"/>
      <c r="P99" s="129"/>
      <c r="Q99" s="129"/>
      <c r="R99" s="129"/>
      <c r="S99" s="129"/>
      <c r="T99" s="129"/>
    </row>
    <row r="100" spans="1:20" x14ac:dyDescent="0.3">
      <c r="A100" s="138"/>
      <c r="B100" s="142"/>
      <c r="C100" s="138" t="s">
        <v>124</v>
      </c>
      <c r="D100" s="138" t="s">
        <v>120</v>
      </c>
      <c r="E100" s="140">
        <v>93.105000000000004</v>
      </c>
      <c r="F100" s="140">
        <v>3.5</v>
      </c>
      <c r="G100" s="140">
        <v>125.32899999999999</v>
      </c>
      <c r="H100" s="140">
        <v>0</v>
      </c>
      <c r="I100" s="140">
        <v>62.496000000000002</v>
      </c>
      <c r="J100" s="140">
        <v>91.49</v>
      </c>
      <c r="K100" s="140">
        <v>0</v>
      </c>
      <c r="L100" s="140">
        <v>279.315</v>
      </c>
      <c r="M100" s="141">
        <v>3</v>
      </c>
      <c r="N100" s="141">
        <v>2</v>
      </c>
      <c r="O100" s="129"/>
      <c r="P100" s="129"/>
      <c r="Q100" s="129"/>
      <c r="R100" s="129"/>
      <c r="S100" s="129"/>
      <c r="T100" s="129"/>
    </row>
    <row r="101" spans="1:20" ht="66" x14ac:dyDescent="0.3">
      <c r="A101" s="138"/>
      <c r="B101" s="142" t="s">
        <v>768</v>
      </c>
      <c r="C101" s="138" t="s">
        <v>120</v>
      </c>
      <c r="D101" s="138" t="s">
        <v>124</v>
      </c>
      <c r="E101" s="140">
        <v>0</v>
      </c>
      <c r="F101" s="140">
        <v>4</v>
      </c>
      <c r="G101" s="140">
        <v>0</v>
      </c>
      <c r="H101" s="140">
        <v>0</v>
      </c>
      <c r="I101" s="140">
        <v>0</v>
      </c>
      <c r="J101" s="140">
        <v>0</v>
      </c>
      <c r="K101" s="140">
        <v>0</v>
      </c>
      <c r="L101" s="140">
        <v>0</v>
      </c>
      <c r="M101" s="141">
        <v>4</v>
      </c>
      <c r="N101" s="141">
        <v>3</v>
      </c>
      <c r="O101" s="129"/>
      <c r="P101" s="129"/>
      <c r="Q101" s="129"/>
      <c r="R101" s="129"/>
      <c r="S101" s="129"/>
      <c r="T101" s="129"/>
    </row>
    <row r="102" spans="1:20" ht="148.5" x14ac:dyDescent="0.3">
      <c r="A102" s="138"/>
      <c r="B102" s="142" t="s">
        <v>769</v>
      </c>
      <c r="C102" s="138" t="s">
        <v>124</v>
      </c>
      <c r="D102" s="138" t="s">
        <v>120</v>
      </c>
      <c r="E102" s="140">
        <v>356.08749999999998</v>
      </c>
      <c r="F102" s="140">
        <v>2</v>
      </c>
      <c r="G102" s="140">
        <v>588.00199999999995</v>
      </c>
      <c r="H102" s="140">
        <v>0</v>
      </c>
      <c r="I102" s="140">
        <v>26.074000000000002</v>
      </c>
      <c r="J102" s="140">
        <v>98.099000000000004</v>
      </c>
      <c r="K102" s="140">
        <v>0</v>
      </c>
      <c r="L102" s="140">
        <v>712.17499999999995</v>
      </c>
      <c r="M102" s="141">
        <v>2</v>
      </c>
      <c r="N102" s="141">
        <v>1</v>
      </c>
      <c r="O102" s="129"/>
      <c r="P102" s="129"/>
      <c r="Q102" s="129"/>
      <c r="R102" s="129"/>
      <c r="S102" s="129"/>
      <c r="T102" s="129"/>
    </row>
    <row r="103" spans="1:20" ht="132" x14ac:dyDescent="0.3">
      <c r="A103" s="138"/>
      <c r="B103" s="142" t="s">
        <v>770</v>
      </c>
      <c r="C103" s="138" t="s">
        <v>124</v>
      </c>
      <c r="D103" s="138" t="s">
        <v>120</v>
      </c>
      <c r="E103" s="140">
        <v>93.105000000000004</v>
      </c>
      <c r="F103" s="140">
        <v>3</v>
      </c>
      <c r="G103" s="140">
        <v>125.32899999999999</v>
      </c>
      <c r="H103" s="140">
        <v>0</v>
      </c>
      <c r="I103" s="140">
        <v>62.496000000000002</v>
      </c>
      <c r="J103" s="140">
        <v>91.49</v>
      </c>
      <c r="K103" s="140">
        <v>0</v>
      </c>
      <c r="L103" s="140">
        <v>279.315</v>
      </c>
      <c r="M103" s="141">
        <v>3</v>
      </c>
      <c r="N103" s="141">
        <v>2</v>
      </c>
      <c r="O103" s="129"/>
      <c r="P103" s="129"/>
      <c r="Q103" s="129"/>
      <c r="R103" s="129"/>
      <c r="S103" s="129"/>
      <c r="T103" s="129"/>
    </row>
    <row r="104" spans="1:20" ht="49.5" x14ac:dyDescent="0.3">
      <c r="A104" s="138" t="s">
        <v>363</v>
      </c>
      <c r="B104" s="142" t="s">
        <v>771</v>
      </c>
      <c r="C104" s="139" t="s">
        <v>124</v>
      </c>
      <c r="D104" s="139" t="s">
        <v>120</v>
      </c>
      <c r="E104" s="140">
        <v>94.8172</v>
      </c>
      <c r="F104" s="140">
        <v>5</v>
      </c>
      <c r="G104" s="140">
        <v>185.63900000000001</v>
      </c>
      <c r="H104" s="140">
        <v>0</v>
      </c>
      <c r="I104" s="140">
        <v>128.00399999999999</v>
      </c>
      <c r="J104" s="140">
        <v>160.44300000000001</v>
      </c>
      <c r="K104" s="140">
        <v>0</v>
      </c>
      <c r="L104" s="140">
        <v>474.08600000000001</v>
      </c>
      <c r="M104" s="141">
        <v>5</v>
      </c>
      <c r="N104" s="141">
        <v>4</v>
      </c>
      <c r="O104" s="129"/>
      <c r="P104" s="129"/>
      <c r="Q104" s="129"/>
      <c r="R104" s="129"/>
      <c r="S104" s="129"/>
      <c r="T104" s="129"/>
    </row>
    <row r="105" spans="1:20" ht="33" x14ac:dyDescent="0.3">
      <c r="A105" s="138" t="s">
        <v>364</v>
      </c>
      <c r="B105" s="142" t="s">
        <v>772</v>
      </c>
      <c r="C105" s="139" t="s">
        <v>124</v>
      </c>
      <c r="D105" s="139" t="s">
        <v>120</v>
      </c>
      <c r="E105" s="140">
        <v>52.298199999999994</v>
      </c>
      <c r="F105" s="140">
        <v>5</v>
      </c>
      <c r="G105" s="140">
        <v>261.49099999999999</v>
      </c>
      <c r="H105" s="140">
        <v>0</v>
      </c>
      <c r="I105" s="140">
        <v>0</v>
      </c>
      <c r="J105" s="140">
        <v>0</v>
      </c>
      <c r="K105" s="140">
        <v>0</v>
      </c>
      <c r="L105" s="140">
        <v>261.49099999999999</v>
      </c>
      <c r="M105" s="141">
        <v>5</v>
      </c>
      <c r="N105" s="141">
        <v>4</v>
      </c>
      <c r="O105" s="129"/>
      <c r="P105" s="129"/>
      <c r="Q105" s="129"/>
      <c r="R105" s="129"/>
      <c r="S105" s="129"/>
      <c r="T105" s="129"/>
    </row>
    <row r="106" spans="1:20" ht="66" x14ac:dyDescent="0.3">
      <c r="A106" s="138"/>
      <c r="B106" s="142" t="s">
        <v>633</v>
      </c>
      <c r="C106" s="139" t="s">
        <v>124</v>
      </c>
      <c r="D106" s="139" t="s">
        <v>120</v>
      </c>
      <c r="E106" s="140">
        <v>52.298199999999994</v>
      </c>
      <c r="F106" s="140">
        <v>5</v>
      </c>
      <c r="G106" s="140">
        <v>261.49099999999999</v>
      </c>
      <c r="H106" s="140">
        <v>0</v>
      </c>
      <c r="I106" s="140">
        <v>0</v>
      </c>
      <c r="J106" s="140">
        <v>0</v>
      </c>
      <c r="K106" s="140">
        <v>0</v>
      </c>
      <c r="L106" s="140">
        <v>261.49099999999999</v>
      </c>
      <c r="M106" s="141">
        <v>5</v>
      </c>
      <c r="N106" s="141">
        <v>4</v>
      </c>
      <c r="O106" s="129"/>
      <c r="P106" s="129"/>
      <c r="Q106" s="129"/>
      <c r="R106" s="129"/>
      <c r="S106" s="129"/>
      <c r="T106" s="129"/>
    </row>
    <row r="107" spans="1:20" ht="66" x14ac:dyDescent="0.3">
      <c r="A107" s="138" t="s">
        <v>365</v>
      </c>
      <c r="B107" s="142" t="s">
        <v>231</v>
      </c>
      <c r="C107" s="139" t="s">
        <v>124</v>
      </c>
      <c r="D107" s="139" t="s">
        <v>120</v>
      </c>
      <c r="E107" s="140">
        <v>56.209500000000006</v>
      </c>
      <c r="F107" s="140">
        <v>4</v>
      </c>
      <c r="G107" s="140">
        <v>102.59399999999999</v>
      </c>
      <c r="H107" s="140">
        <v>0</v>
      </c>
      <c r="I107" s="140">
        <v>47.960999999999999</v>
      </c>
      <c r="J107" s="140">
        <v>74.283000000000001</v>
      </c>
      <c r="K107" s="140">
        <v>0</v>
      </c>
      <c r="L107" s="140">
        <v>224.83800000000002</v>
      </c>
      <c r="M107" s="141">
        <v>4</v>
      </c>
      <c r="N107" s="141">
        <v>3</v>
      </c>
      <c r="O107" s="129"/>
      <c r="P107" s="129"/>
      <c r="Q107" s="129"/>
      <c r="R107" s="129"/>
      <c r="S107" s="129"/>
      <c r="T107" s="129"/>
    </row>
    <row r="108" spans="1:20" ht="66" x14ac:dyDescent="0.3">
      <c r="A108" s="138"/>
      <c r="B108" s="142" t="s">
        <v>254</v>
      </c>
      <c r="C108" s="139" t="s">
        <v>124</v>
      </c>
      <c r="D108" s="139" t="s">
        <v>120</v>
      </c>
      <c r="E108" s="140">
        <v>158.87800000000001</v>
      </c>
      <c r="F108" s="140">
        <v>4</v>
      </c>
      <c r="G108" s="140">
        <v>344.798</v>
      </c>
      <c r="H108" s="140">
        <v>0</v>
      </c>
      <c r="I108" s="140">
        <v>120.223</v>
      </c>
      <c r="J108" s="140">
        <v>170.49100000000001</v>
      </c>
      <c r="K108" s="140">
        <v>0</v>
      </c>
      <c r="L108" s="140">
        <v>635.51200000000006</v>
      </c>
      <c r="M108" s="141">
        <v>4</v>
      </c>
      <c r="N108" s="141">
        <v>3</v>
      </c>
      <c r="O108" s="129"/>
      <c r="P108" s="129"/>
      <c r="Q108" s="129"/>
      <c r="R108" s="129"/>
      <c r="S108" s="129"/>
      <c r="T108" s="129"/>
    </row>
    <row r="109" spans="1:20" ht="82.5" x14ac:dyDescent="0.3">
      <c r="A109" s="138"/>
      <c r="B109" s="142" t="s">
        <v>634</v>
      </c>
      <c r="C109" s="139" t="s">
        <v>124</v>
      </c>
      <c r="D109" s="139" t="s">
        <v>120</v>
      </c>
      <c r="E109" s="140">
        <v>149.14016666666666</v>
      </c>
      <c r="F109" s="140">
        <v>6</v>
      </c>
      <c r="G109" s="140">
        <v>292.815</v>
      </c>
      <c r="H109" s="140">
        <v>0</v>
      </c>
      <c r="I109" s="140">
        <v>365.06200000000001</v>
      </c>
      <c r="J109" s="140">
        <v>236.964</v>
      </c>
      <c r="K109" s="140">
        <v>0</v>
      </c>
      <c r="L109" s="140">
        <v>894.84099999999989</v>
      </c>
      <c r="M109" s="141">
        <v>6</v>
      </c>
      <c r="N109" s="141">
        <v>5</v>
      </c>
      <c r="O109" s="129"/>
      <c r="P109" s="129"/>
      <c r="Q109" s="129"/>
      <c r="R109" s="129"/>
      <c r="S109" s="129"/>
      <c r="T109" s="129"/>
    </row>
    <row r="110" spans="1:20" ht="82.5" x14ac:dyDescent="0.3">
      <c r="A110" s="138"/>
      <c r="B110" s="142" t="s">
        <v>637</v>
      </c>
      <c r="C110" s="139" t="s">
        <v>124</v>
      </c>
      <c r="D110" s="139" t="s">
        <v>120</v>
      </c>
      <c r="E110" s="140">
        <v>126.4905</v>
      </c>
      <c r="F110" s="140">
        <v>4</v>
      </c>
      <c r="G110" s="140">
        <v>224.75800000000001</v>
      </c>
      <c r="H110" s="140">
        <v>0</v>
      </c>
      <c r="I110" s="140">
        <v>140.40299999999999</v>
      </c>
      <c r="J110" s="140">
        <v>118.76900000000001</v>
      </c>
      <c r="K110" s="140">
        <v>22.032</v>
      </c>
      <c r="L110" s="140">
        <v>505.96199999999999</v>
      </c>
      <c r="M110" s="141">
        <v>4</v>
      </c>
      <c r="N110" s="141">
        <v>3</v>
      </c>
      <c r="O110" s="129"/>
      <c r="P110" s="129"/>
      <c r="Q110" s="129"/>
      <c r="R110" s="129"/>
      <c r="S110" s="129"/>
      <c r="T110" s="129"/>
    </row>
    <row r="111" spans="1:20" ht="82.5" x14ac:dyDescent="0.3">
      <c r="A111" s="138"/>
      <c r="B111" s="142" t="s">
        <v>773</v>
      </c>
      <c r="C111" s="139" t="s">
        <v>124</v>
      </c>
      <c r="D111" s="139" t="s">
        <v>120</v>
      </c>
      <c r="E111" s="140">
        <v>126.4905</v>
      </c>
      <c r="F111" s="140">
        <v>4</v>
      </c>
      <c r="G111" s="140">
        <v>224.75800000000001</v>
      </c>
      <c r="H111" s="140">
        <v>0</v>
      </c>
      <c r="I111" s="140">
        <v>140.40299999999999</v>
      </c>
      <c r="J111" s="140">
        <v>118.76900000000001</v>
      </c>
      <c r="K111" s="140">
        <v>22.032</v>
      </c>
      <c r="L111" s="140">
        <v>505.96199999999999</v>
      </c>
      <c r="M111" s="141">
        <v>4</v>
      </c>
      <c r="N111" s="141">
        <v>3</v>
      </c>
      <c r="O111" s="129"/>
      <c r="P111" s="129"/>
      <c r="Q111" s="129"/>
      <c r="R111" s="129"/>
      <c r="S111" s="129"/>
      <c r="T111" s="129"/>
    </row>
    <row r="112" spans="1:20" ht="99" x14ac:dyDescent="0.3">
      <c r="A112" s="138"/>
      <c r="B112" s="142" t="s">
        <v>774</v>
      </c>
      <c r="C112" s="139" t="s">
        <v>124</v>
      </c>
      <c r="D112" s="139" t="s">
        <v>120</v>
      </c>
      <c r="E112" s="140">
        <v>126.4905</v>
      </c>
      <c r="F112" s="140">
        <v>4</v>
      </c>
      <c r="G112" s="140">
        <v>224.75800000000001</v>
      </c>
      <c r="H112" s="140">
        <v>0</v>
      </c>
      <c r="I112" s="140">
        <v>140.40299999999999</v>
      </c>
      <c r="J112" s="140">
        <v>118.76900000000001</v>
      </c>
      <c r="K112" s="140">
        <v>22.032</v>
      </c>
      <c r="L112" s="140">
        <v>505.96199999999999</v>
      </c>
      <c r="M112" s="141">
        <v>4</v>
      </c>
      <c r="N112" s="141">
        <v>3</v>
      </c>
      <c r="O112" s="129"/>
      <c r="P112" s="129"/>
      <c r="Q112" s="129"/>
      <c r="R112" s="129"/>
      <c r="S112" s="129"/>
      <c r="T112" s="129"/>
    </row>
    <row r="113" spans="1:20" ht="132" x14ac:dyDescent="0.3">
      <c r="A113" s="138"/>
      <c r="B113" s="142" t="s">
        <v>775</v>
      </c>
      <c r="C113" s="139" t="s">
        <v>124</v>
      </c>
      <c r="D113" s="139" t="s">
        <v>120</v>
      </c>
      <c r="E113" s="140">
        <v>107.28750000000001</v>
      </c>
      <c r="F113" s="140">
        <v>4</v>
      </c>
      <c r="G113" s="140">
        <v>154.755</v>
      </c>
      <c r="H113" s="140">
        <v>0</v>
      </c>
      <c r="I113" s="140">
        <v>137.75399999999999</v>
      </c>
      <c r="J113" s="140">
        <v>121.30500000000001</v>
      </c>
      <c r="K113" s="140">
        <v>15.336</v>
      </c>
      <c r="L113" s="140">
        <v>429.15000000000003</v>
      </c>
      <c r="M113" s="141">
        <v>4</v>
      </c>
      <c r="N113" s="141">
        <v>3</v>
      </c>
      <c r="O113" s="129"/>
      <c r="P113" s="129"/>
      <c r="Q113" s="129"/>
      <c r="R113" s="129"/>
      <c r="S113" s="129"/>
      <c r="T113" s="129"/>
    </row>
    <row r="114" spans="1:20" ht="66" x14ac:dyDescent="0.3">
      <c r="A114" s="138"/>
      <c r="B114" s="142" t="s">
        <v>779</v>
      </c>
      <c r="C114" s="139" t="s">
        <v>124</v>
      </c>
      <c r="D114" s="139" t="s">
        <v>120</v>
      </c>
      <c r="E114" s="140">
        <v>158.87800000000001</v>
      </c>
      <c r="F114" s="140">
        <v>4</v>
      </c>
      <c r="G114" s="140">
        <v>344.798</v>
      </c>
      <c r="H114" s="140">
        <v>0</v>
      </c>
      <c r="I114" s="140">
        <v>120.223</v>
      </c>
      <c r="J114" s="140">
        <v>170.49100000000001</v>
      </c>
      <c r="K114" s="140">
        <v>0</v>
      </c>
      <c r="L114" s="140">
        <v>635.51200000000006</v>
      </c>
      <c r="M114" s="141">
        <v>4</v>
      </c>
      <c r="N114" s="141">
        <v>3</v>
      </c>
      <c r="O114" s="129"/>
      <c r="P114" s="129"/>
      <c r="Q114" s="129"/>
      <c r="R114" s="129"/>
      <c r="S114" s="129"/>
      <c r="T114" s="129"/>
    </row>
    <row r="115" spans="1:20" ht="66" x14ac:dyDescent="0.3">
      <c r="A115" s="138"/>
      <c r="B115" s="142" t="s">
        <v>780</v>
      </c>
      <c r="C115" s="139" t="s">
        <v>124</v>
      </c>
      <c r="D115" s="139" t="s">
        <v>120</v>
      </c>
      <c r="E115" s="140">
        <v>56.209500000000006</v>
      </c>
      <c r="F115" s="140">
        <v>4</v>
      </c>
      <c r="G115" s="140">
        <v>102.59399999999999</v>
      </c>
      <c r="H115" s="140">
        <v>0</v>
      </c>
      <c r="I115" s="140">
        <v>47.960999999999999</v>
      </c>
      <c r="J115" s="140">
        <v>74.283000000000001</v>
      </c>
      <c r="K115" s="140">
        <v>0</v>
      </c>
      <c r="L115" s="140">
        <v>224.83800000000002</v>
      </c>
      <c r="M115" s="141">
        <v>4</v>
      </c>
      <c r="N115" s="141">
        <v>3</v>
      </c>
      <c r="O115" s="129"/>
      <c r="P115" s="129"/>
      <c r="Q115" s="129"/>
      <c r="R115" s="129"/>
      <c r="S115" s="129"/>
      <c r="T115" s="129"/>
    </row>
    <row r="116" spans="1:20" ht="66" x14ac:dyDescent="0.3">
      <c r="A116" s="138"/>
      <c r="B116" s="142" t="s">
        <v>778</v>
      </c>
      <c r="C116" s="139" t="s">
        <v>124</v>
      </c>
      <c r="D116" s="139" t="s">
        <v>120</v>
      </c>
      <c r="E116" s="140">
        <v>29.582999999999998</v>
      </c>
      <c r="F116" s="140">
        <v>4</v>
      </c>
      <c r="G116" s="140">
        <v>0</v>
      </c>
      <c r="H116" s="140">
        <v>0</v>
      </c>
      <c r="I116" s="140">
        <v>0</v>
      </c>
      <c r="J116" s="140">
        <v>118.33199999999999</v>
      </c>
      <c r="K116" s="140">
        <v>0</v>
      </c>
      <c r="L116" s="140">
        <v>118.33199999999999</v>
      </c>
      <c r="M116" s="141">
        <v>4</v>
      </c>
      <c r="N116" s="141">
        <v>3</v>
      </c>
      <c r="O116" s="129"/>
      <c r="P116" s="129"/>
      <c r="Q116" s="129"/>
      <c r="R116" s="129"/>
      <c r="S116" s="129"/>
      <c r="T116" s="129"/>
    </row>
    <row r="117" spans="1:20" ht="82.5" x14ac:dyDescent="0.3">
      <c r="A117" s="138"/>
      <c r="B117" s="142" t="s">
        <v>776</v>
      </c>
      <c r="C117" s="139" t="s">
        <v>124</v>
      </c>
      <c r="D117" s="139" t="s">
        <v>120</v>
      </c>
      <c r="E117" s="140">
        <v>29.582999999999998</v>
      </c>
      <c r="F117" s="140">
        <v>4</v>
      </c>
      <c r="G117" s="140">
        <v>0</v>
      </c>
      <c r="H117" s="140">
        <v>0</v>
      </c>
      <c r="I117" s="140">
        <v>0</v>
      </c>
      <c r="J117" s="140">
        <v>118.33199999999999</v>
      </c>
      <c r="K117" s="140">
        <v>0</v>
      </c>
      <c r="L117" s="140">
        <v>118.33199999999999</v>
      </c>
      <c r="M117" s="141">
        <v>4</v>
      </c>
      <c r="N117" s="141">
        <v>3</v>
      </c>
      <c r="O117" s="129"/>
      <c r="P117" s="129"/>
      <c r="Q117" s="129"/>
      <c r="R117" s="129"/>
      <c r="S117" s="129"/>
      <c r="T117" s="129"/>
    </row>
    <row r="118" spans="1:20" ht="82.5" x14ac:dyDescent="0.3">
      <c r="A118" s="138"/>
      <c r="B118" s="142" t="s">
        <v>777</v>
      </c>
      <c r="C118" s="139" t="s">
        <v>124</v>
      </c>
      <c r="D118" s="139" t="s">
        <v>120</v>
      </c>
      <c r="E118" s="140">
        <v>29.582999999999998</v>
      </c>
      <c r="F118" s="140">
        <v>4</v>
      </c>
      <c r="G118" s="140">
        <v>0</v>
      </c>
      <c r="H118" s="140">
        <v>0</v>
      </c>
      <c r="I118" s="140">
        <v>0</v>
      </c>
      <c r="J118" s="140">
        <v>118.33199999999999</v>
      </c>
      <c r="K118" s="140">
        <v>0</v>
      </c>
      <c r="L118" s="140">
        <v>118.33199999999999</v>
      </c>
      <c r="M118" s="141">
        <v>4</v>
      </c>
      <c r="N118" s="141">
        <v>3</v>
      </c>
      <c r="O118" s="129"/>
      <c r="P118" s="129"/>
      <c r="Q118" s="129"/>
      <c r="R118" s="129"/>
      <c r="S118" s="129"/>
      <c r="T118" s="129"/>
    </row>
    <row r="119" spans="1:20" ht="49.5" x14ac:dyDescent="0.3">
      <c r="A119" s="138" t="s">
        <v>377</v>
      </c>
      <c r="B119" s="142" t="s">
        <v>183</v>
      </c>
      <c r="C119" s="139" t="s">
        <v>124</v>
      </c>
      <c r="D119" s="139" t="s">
        <v>120</v>
      </c>
      <c r="E119" s="140">
        <v>83.482400000000013</v>
      </c>
      <c r="F119" s="140">
        <v>5</v>
      </c>
      <c r="G119" s="140">
        <v>0</v>
      </c>
      <c r="H119" s="140">
        <v>0</v>
      </c>
      <c r="I119" s="140">
        <v>338.09500000000003</v>
      </c>
      <c r="J119" s="140">
        <v>0</v>
      </c>
      <c r="K119" s="140">
        <v>79.316999999999993</v>
      </c>
      <c r="L119" s="140">
        <v>417.41200000000003</v>
      </c>
      <c r="M119" s="141">
        <v>5</v>
      </c>
      <c r="N119" s="141">
        <v>4</v>
      </c>
      <c r="O119" s="129"/>
      <c r="P119" s="129"/>
      <c r="Q119" s="129"/>
      <c r="R119" s="129"/>
      <c r="S119" s="129"/>
      <c r="T119" s="129"/>
    </row>
    <row r="120" spans="1:20" ht="49.5" x14ac:dyDescent="0.3">
      <c r="A120" s="138"/>
      <c r="B120" s="142" t="s">
        <v>255</v>
      </c>
      <c r="C120" s="139" t="s">
        <v>124</v>
      </c>
      <c r="D120" s="139" t="s">
        <v>120</v>
      </c>
      <c r="E120" s="140">
        <v>59.465904761904767</v>
      </c>
      <c r="F120" s="140">
        <v>21</v>
      </c>
      <c r="G120" s="140">
        <v>0</v>
      </c>
      <c r="H120" s="140">
        <v>0</v>
      </c>
      <c r="I120" s="140">
        <v>0</v>
      </c>
      <c r="J120" s="140">
        <v>1248.7840000000001</v>
      </c>
      <c r="K120" s="140">
        <v>0</v>
      </c>
      <c r="L120" s="140">
        <v>1248.7840000000001</v>
      </c>
      <c r="M120" s="141">
        <v>21</v>
      </c>
      <c r="N120" s="141">
        <v>20</v>
      </c>
      <c r="O120" s="129"/>
      <c r="P120" s="129"/>
      <c r="Q120" s="129"/>
      <c r="R120" s="129"/>
      <c r="S120" s="129"/>
      <c r="T120" s="129"/>
    </row>
    <row r="121" spans="1:20" ht="66" x14ac:dyDescent="0.3">
      <c r="A121" s="138"/>
      <c r="B121" s="142" t="s">
        <v>647</v>
      </c>
      <c r="C121" s="139" t="s">
        <v>124</v>
      </c>
      <c r="D121" s="139" t="s">
        <v>120</v>
      </c>
      <c r="E121" s="140">
        <v>39.580212121212121</v>
      </c>
      <c r="F121" s="140">
        <v>19</v>
      </c>
      <c r="G121" s="140">
        <v>188.101</v>
      </c>
      <c r="H121" s="140">
        <v>0</v>
      </c>
      <c r="I121" s="140">
        <v>338.09500000000003</v>
      </c>
      <c r="J121" s="140">
        <v>153.661</v>
      </c>
      <c r="K121" s="140">
        <v>13.904999999999999</v>
      </c>
      <c r="L121" s="140">
        <v>693.76199999999994</v>
      </c>
      <c r="M121" s="141">
        <v>38</v>
      </c>
      <c r="N121" s="141">
        <v>36</v>
      </c>
      <c r="O121" s="129"/>
      <c r="P121" s="129"/>
      <c r="Q121" s="129"/>
      <c r="R121" s="129"/>
      <c r="S121" s="129"/>
      <c r="T121" s="129"/>
    </row>
    <row r="122" spans="1:20" ht="49.5" x14ac:dyDescent="0.3">
      <c r="A122" s="138"/>
      <c r="B122" s="142" t="s">
        <v>648</v>
      </c>
      <c r="C122" s="139" t="s">
        <v>124</v>
      </c>
      <c r="D122" s="139" t="s">
        <v>120</v>
      </c>
      <c r="E122" s="140">
        <v>10.641424242424241</v>
      </c>
      <c r="F122" s="140">
        <v>33</v>
      </c>
      <c r="G122" s="140">
        <v>188.101</v>
      </c>
      <c r="H122" s="140">
        <v>0</v>
      </c>
      <c r="I122" s="140">
        <v>0</v>
      </c>
      <c r="J122" s="140">
        <v>153.661</v>
      </c>
      <c r="K122" s="140">
        <v>9.4049999999999994</v>
      </c>
      <c r="L122" s="140">
        <v>351.16699999999997</v>
      </c>
      <c r="M122" s="141">
        <v>33</v>
      </c>
      <c r="N122" s="141">
        <v>32</v>
      </c>
      <c r="O122" s="129"/>
      <c r="P122" s="129"/>
      <c r="Q122" s="129"/>
      <c r="R122" s="129"/>
      <c r="S122" s="129"/>
      <c r="T122" s="129"/>
    </row>
    <row r="123" spans="1:20" ht="49.5" x14ac:dyDescent="0.3">
      <c r="A123" s="138"/>
      <c r="B123" s="142" t="s">
        <v>782</v>
      </c>
      <c r="C123" s="139" t="s">
        <v>124</v>
      </c>
      <c r="D123" s="139" t="s">
        <v>120</v>
      </c>
      <c r="E123" s="140">
        <v>63.718800000000002</v>
      </c>
      <c r="F123" s="140">
        <v>5</v>
      </c>
      <c r="G123" s="140">
        <v>153.03200000000001</v>
      </c>
      <c r="H123" s="140">
        <v>0</v>
      </c>
      <c r="I123" s="140">
        <v>0</v>
      </c>
      <c r="J123" s="140">
        <v>153.41</v>
      </c>
      <c r="K123" s="140">
        <v>12.151999999999999</v>
      </c>
      <c r="L123" s="140">
        <v>318.59399999999999</v>
      </c>
      <c r="M123" s="141">
        <v>5</v>
      </c>
      <c r="N123" s="141">
        <v>4</v>
      </c>
      <c r="O123" s="129"/>
      <c r="P123" s="129"/>
      <c r="Q123" s="129"/>
      <c r="R123" s="129"/>
      <c r="S123" s="129"/>
      <c r="T123" s="129"/>
    </row>
    <row r="124" spans="1:20" ht="49.5" x14ac:dyDescent="0.3">
      <c r="A124" s="138"/>
      <c r="B124" s="142" t="s">
        <v>781</v>
      </c>
      <c r="C124" s="139" t="s">
        <v>124</v>
      </c>
      <c r="D124" s="139" t="s">
        <v>120</v>
      </c>
      <c r="E124" s="140">
        <v>63.718800000000002</v>
      </c>
      <c r="F124" s="140">
        <v>5</v>
      </c>
      <c r="G124" s="140">
        <v>153.03200000000001</v>
      </c>
      <c r="H124" s="140">
        <v>0</v>
      </c>
      <c r="I124" s="140">
        <v>0</v>
      </c>
      <c r="J124" s="140">
        <v>153.41</v>
      </c>
      <c r="K124" s="140">
        <v>12.151999999999999</v>
      </c>
      <c r="L124" s="140">
        <v>318.59399999999999</v>
      </c>
      <c r="M124" s="141">
        <v>5</v>
      </c>
      <c r="N124" s="141">
        <v>4</v>
      </c>
      <c r="O124" s="129"/>
      <c r="P124" s="129"/>
      <c r="Q124" s="129"/>
      <c r="R124" s="129"/>
      <c r="S124" s="129"/>
      <c r="T124" s="129"/>
    </row>
    <row r="125" spans="1:20" ht="66" x14ac:dyDescent="0.3">
      <c r="A125" s="138" t="s">
        <v>380</v>
      </c>
      <c r="B125" s="142" t="s">
        <v>232</v>
      </c>
      <c r="C125" s="139" t="s">
        <v>124</v>
      </c>
      <c r="D125" s="139" t="s">
        <v>120</v>
      </c>
      <c r="E125" s="140">
        <v>33.706666666666671</v>
      </c>
      <c r="F125" s="140">
        <v>3</v>
      </c>
      <c r="G125" s="140">
        <v>0</v>
      </c>
      <c r="H125" s="140">
        <v>0</v>
      </c>
      <c r="I125" s="140"/>
      <c r="J125" s="140">
        <v>101.12</v>
      </c>
      <c r="K125" s="140">
        <v>0</v>
      </c>
      <c r="L125" s="140">
        <v>101.12</v>
      </c>
      <c r="M125" s="141">
        <v>3</v>
      </c>
      <c r="N125" s="141">
        <v>2</v>
      </c>
      <c r="O125" s="129"/>
      <c r="P125" s="129"/>
      <c r="Q125" s="129"/>
      <c r="R125" s="129"/>
      <c r="S125" s="129"/>
      <c r="T125" s="129"/>
    </row>
    <row r="126" spans="1:20" ht="132" x14ac:dyDescent="0.3">
      <c r="A126" s="138"/>
      <c r="B126" s="142" t="s">
        <v>653</v>
      </c>
      <c r="C126" s="139" t="s">
        <v>124</v>
      </c>
      <c r="D126" s="139" t="s">
        <v>120</v>
      </c>
      <c r="E126" s="140">
        <v>17.262285714285714</v>
      </c>
      <c r="F126" s="140">
        <v>7</v>
      </c>
      <c r="G126" s="140">
        <v>0</v>
      </c>
      <c r="H126" s="140">
        <v>0</v>
      </c>
      <c r="I126" s="140">
        <v>0</v>
      </c>
      <c r="J126" s="140">
        <v>120.836</v>
      </c>
      <c r="K126" s="140">
        <v>0</v>
      </c>
      <c r="L126" s="140">
        <v>120.836</v>
      </c>
      <c r="M126" s="141">
        <v>7</v>
      </c>
      <c r="N126" s="141">
        <v>6</v>
      </c>
      <c r="O126" s="129"/>
      <c r="P126" s="129"/>
      <c r="Q126" s="129"/>
      <c r="R126" s="129"/>
      <c r="S126" s="129"/>
      <c r="T126" s="129"/>
    </row>
    <row r="127" spans="1:20" ht="66" x14ac:dyDescent="0.3">
      <c r="A127" s="138"/>
      <c r="B127" s="142" t="s">
        <v>783</v>
      </c>
      <c r="C127" s="139" t="s">
        <v>124</v>
      </c>
      <c r="D127" s="139" t="s">
        <v>120</v>
      </c>
      <c r="E127" s="140">
        <v>17.262285714285714</v>
      </c>
      <c r="F127" s="140">
        <v>7</v>
      </c>
      <c r="G127" s="140">
        <v>0</v>
      </c>
      <c r="H127" s="140">
        <v>0</v>
      </c>
      <c r="I127" s="140">
        <v>0</v>
      </c>
      <c r="J127" s="140">
        <v>120.836</v>
      </c>
      <c r="K127" s="140">
        <v>0</v>
      </c>
      <c r="L127" s="140">
        <v>120.836</v>
      </c>
      <c r="M127" s="141">
        <v>7</v>
      </c>
      <c r="N127" s="141">
        <v>6</v>
      </c>
      <c r="O127" s="129"/>
      <c r="P127" s="129"/>
      <c r="Q127" s="129"/>
      <c r="R127" s="129"/>
      <c r="S127" s="129"/>
      <c r="T127" s="129"/>
    </row>
    <row r="128" spans="1:20" ht="49.5" x14ac:dyDescent="0.3">
      <c r="A128" s="138" t="s">
        <v>410</v>
      </c>
      <c r="B128" s="142" t="s">
        <v>233</v>
      </c>
      <c r="C128" s="139" t="s">
        <v>124</v>
      </c>
      <c r="D128" s="139" t="s">
        <v>120</v>
      </c>
      <c r="E128" s="140">
        <v>1.3333333333333333</v>
      </c>
      <c r="F128" s="140">
        <v>12</v>
      </c>
      <c r="G128" s="140">
        <v>0</v>
      </c>
      <c r="H128" s="140">
        <v>0</v>
      </c>
      <c r="I128" s="140">
        <v>0</v>
      </c>
      <c r="J128" s="140">
        <v>0</v>
      </c>
      <c r="K128" s="140">
        <v>16</v>
      </c>
      <c r="L128" s="140">
        <v>16</v>
      </c>
      <c r="M128" s="141">
        <v>12</v>
      </c>
      <c r="N128" s="141">
        <v>11</v>
      </c>
      <c r="O128" s="129"/>
      <c r="P128" s="129"/>
      <c r="Q128" s="129"/>
      <c r="R128" s="129"/>
      <c r="S128" s="129"/>
      <c r="T128" s="129"/>
    </row>
    <row r="129" spans="1:20" ht="82.5" x14ac:dyDescent="0.3">
      <c r="A129" s="138"/>
      <c r="B129" s="142" t="s">
        <v>657</v>
      </c>
      <c r="C129" s="139" t="s">
        <v>124</v>
      </c>
      <c r="D129" s="139" t="s">
        <v>120</v>
      </c>
      <c r="E129" s="140">
        <v>1.3333333333333333</v>
      </c>
      <c r="F129" s="140">
        <v>12</v>
      </c>
      <c r="G129" s="140">
        <v>0</v>
      </c>
      <c r="H129" s="140">
        <v>0</v>
      </c>
      <c r="I129" s="140">
        <v>0</v>
      </c>
      <c r="J129" s="140">
        <v>0</v>
      </c>
      <c r="K129" s="140">
        <v>16</v>
      </c>
      <c r="L129" s="140">
        <v>16</v>
      </c>
      <c r="M129" s="141">
        <v>12</v>
      </c>
      <c r="N129" s="141">
        <v>11</v>
      </c>
      <c r="O129" s="129"/>
      <c r="P129" s="129"/>
      <c r="Q129" s="129"/>
      <c r="R129" s="129"/>
      <c r="S129" s="129"/>
      <c r="T129" s="129"/>
    </row>
    <row r="130" spans="1:20" ht="99" x14ac:dyDescent="0.3">
      <c r="A130" s="138"/>
      <c r="B130" s="142" t="s">
        <v>658</v>
      </c>
      <c r="C130" s="139" t="s">
        <v>124</v>
      </c>
      <c r="D130" s="139" t="s">
        <v>120</v>
      </c>
      <c r="E130" s="140">
        <v>1.3333333333333333</v>
      </c>
      <c r="F130" s="140">
        <v>12</v>
      </c>
      <c r="G130" s="140">
        <v>0</v>
      </c>
      <c r="H130" s="140">
        <v>0</v>
      </c>
      <c r="I130" s="140">
        <v>0</v>
      </c>
      <c r="J130" s="140">
        <v>0</v>
      </c>
      <c r="K130" s="140">
        <v>16</v>
      </c>
      <c r="L130" s="140">
        <v>16</v>
      </c>
      <c r="M130" s="141">
        <v>12</v>
      </c>
      <c r="N130" s="141">
        <v>11</v>
      </c>
      <c r="O130" s="129"/>
      <c r="P130" s="129"/>
      <c r="Q130" s="129"/>
      <c r="R130" s="129"/>
      <c r="S130" s="129"/>
      <c r="T130" s="129"/>
    </row>
    <row r="131" spans="1:20" ht="33" x14ac:dyDescent="0.3">
      <c r="A131" s="138" t="s">
        <v>382</v>
      </c>
      <c r="B131" s="142" t="s">
        <v>138</v>
      </c>
      <c r="C131" s="139" t="s">
        <v>124</v>
      </c>
      <c r="D131" s="139" t="s">
        <v>120</v>
      </c>
      <c r="E131" s="140">
        <v>149.83749999999998</v>
      </c>
      <c r="F131" s="140">
        <v>3</v>
      </c>
      <c r="G131" s="140">
        <v>522.64100000000008</v>
      </c>
      <c r="H131" s="140">
        <v>0</v>
      </c>
      <c r="I131" s="140">
        <v>182.23899999999998</v>
      </c>
      <c r="J131" s="140">
        <v>222.846</v>
      </c>
      <c r="K131" s="140">
        <v>0</v>
      </c>
      <c r="L131" s="140">
        <v>927.72599999999989</v>
      </c>
      <c r="M131" s="141">
        <v>6</v>
      </c>
      <c r="N131" s="141">
        <v>4</v>
      </c>
      <c r="O131" s="129"/>
      <c r="P131" s="129"/>
      <c r="Q131" s="129"/>
      <c r="R131" s="129"/>
      <c r="S131" s="129"/>
      <c r="T131" s="129"/>
    </row>
    <row r="132" spans="1:20" ht="66" x14ac:dyDescent="0.3">
      <c r="A132" s="138"/>
      <c r="B132" s="142" t="s">
        <v>665</v>
      </c>
      <c r="C132" s="139" t="s">
        <v>124</v>
      </c>
      <c r="D132" s="139" t="s">
        <v>120</v>
      </c>
      <c r="E132" s="140">
        <v>164.18799999999999</v>
      </c>
      <c r="F132" s="140">
        <v>4</v>
      </c>
      <c r="G132" s="140">
        <v>346.64100000000002</v>
      </c>
      <c r="H132" s="140">
        <v>0</v>
      </c>
      <c r="I132" s="140">
        <v>148.69499999999999</v>
      </c>
      <c r="J132" s="140">
        <v>161.416</v>
      </c>
      <c r="K132" s="140">
        <v>0</v>
      </c>
      <c r="L132" s="140">
        <v>656.75199999999995</v>
      </c>
      <c r="M132" s="141">
        <v>4</v>
      </c>
      <c r="N132" s="141">
        <v>3</v>
      </c>
      <c r="O132" s="129"/>
      <c r="P132" s="129"/>
      <c r="Q132" s="129"/>
      <c r="R132" s="129"/>
      <c r="S132" s="129"/>
      <c r="T132" s="129"/>
    </row>
    <row r="133" spans="1:20" ht="82.5" x14ac:dyDescent="0.3">
      <c r="A133" s="138"/>
      <c r="B133" s="142" t="s">
        <v>667</v>
      </c>
      <c r="C133" s="139" t="s">
        <v>124</v>
      </c>
      <c r="D133" s="139" t="s">
        <v>120</v>
      </c>
      <c r="E133" s="140">
        <v>135.48699999999999</v>
      </c>
      <c r="F133" s="140">
        <v>2</v>
      </c>
      <c r="G133" s="140">
        <v>176</v>
      </c>
      <c r="H133" s="140">
        <v>0</v>
      </c>
      <c r="I133" s="140">
        <v>33.543999999999997</v>
      </c>
      <c r="J133" s="140">
        <v>61.43</v>
      </c>
      <c r="K133" s="140">
        <v>0</v>
      </c>
      <c r="L133" s="140">
        <v>270.97399999999999</v>
      </c>
      <c r="M133" s="141">
        <v>2</v>
      </c>
      <c r="N133" s="141">
        <v>1</v>
      </c>
      <c r="O133" s="129"/>
      <c r="P133" s="129"/>
      <c r="Q133" s="129"/>
      <c r="R133" s="129"/>
      <c r="S133" s="129"/>
      <c r="T133" s="129"/>
    </row>
    <row r="134" spans="1:20" ht="49.5" x14ac:dyDescent="0.3">
      <c r="A134" s="138" t="s">
        <v>383</v>
      </c>
      <c r="B134" s="142" t="s">
        <v>234</v>
      </c>
      <c r="C134" s="139" t="s">
        <v>120</v>
      </c>
      <c r="D134" s="139" t="s">
        <v>124</v>
      </c>
      <c r="E134" s="140">
        <v>0</v>
      </c>
      <c r="F134" s="140">
        <v>6</v>
      </c>
      <c r="G134" s="140">
        <v>0</v>
      </c>
      <c r="H134" s="140">
        <v>0</v>
      </c>
      <c r="I134" s="140">
        <v>0</v>
      </c>
      <c r="J134" s="140">
        <v>0</v>
      </c>
      <c r="K134" s="140">
        <v>0</v>
      </c>
      <c r="L134" s="140">
        <v>0</v>
      </c>
      <c r="M134" s="141">
        <v>6</v>
      </c>
      <c r="N134" s="141">
        <v>5</v>
      </c>
      <c r="O134" s="129"/>
      <c r="P134" s="129"/>
      <c r="Q134" s="129"/>
      <c r="R134" s="129"/>
      <c r="S134" s="129"/>
      <c r="T134" s="129"/>
    </row>
    <row r="135" spans="1:20" ht="49.5" x14ac:dyDescent="0.3">
      <c r="A135" s="138"/>
      <c r="B135" s="142" t="s">
        <v>235</v>
      </c>
      <c r="C135" s="139" t="s">
        <v>124</v>
      </c>
      <c r="D135" s="139" t="s">
        <v>120</v>
      </c>
      <c r="E135" s="140">
        <v>188.93592857142858</v>
      </c>
      <c r="F135" s="140">
        <v>5.5</v>
      </c>
      <c r="G135" s="140">
        <v>676.10699999999997</v>
      </c>
      <c r="H135" s="140">
        <v>0</v>
      </c>
      <c r="I135" s="140">
        <v>661.60599999999999</v>
      </c>
      <c r="J135" s="140">
        <v>606.12699999999995</v>
      </c>
      <c r="K135" s="140">
        <v>16</v>
      </c>
      <c r="L135" s="140">
        <v>1959.84</v>
      </c>
      <c r="M135" s="141">
        <v>11</v>
      </c>
      <c r="N135" s="141">
        <v>9</v>
      </c>
      <c r="O135" s="129"/>
      <c r="P135" s="129"/>
      <c r="Q135" s="129"/>
      <c r="R135" s="129"/>
      <c r="S135" s="129"/>
      <c r="T135" s="129"/>
    </row>
    <row r="136" spans="1:20" ht="82.5" x14ac:dyDescent="0.3">
      <c r="A136" s="138"/>
      <c r="B136" s="142" t="s">
        <v>177</v>
      </c>
      <c r="C136" s="139" t="s">
        <v>124</v>
      </c>
      <c r="D136" s="139" t="s">
        <v>120</v>
      </c>
      <c r="E136" s="140">
        <v>149.71850000000001</v>
      </c>
      <c r="F136" s="140">
        <v>5</v>
      </c>
      <c r="G136" s="140">
        <v>824.98800000000006</v>
      </c>
      <c r="H136" s="140">
        <v>0</v>
      </c>
      <c r="I136" s="140">
        <v>346.61200000000002</v>
      </c>
      <c r="J136" s="140">
        <v>301.70000000000005</v>
      </c>
      <c r="K136" s="140">
        <v>23.885000000000002</v>
      </c>
      <c r="L136" s="140">
        <v>1497.1849999999999</v>
      </c>
      <c r="M136" s="141">
        <v>10</v>
      </c>
      <c r="N136" s="141">
        <v>8</v>
      </c>
      <c r="O136" s="129"/>
      <c r="P136" s="129"/>
      <c r="Q136" s="129"/>
      <c r="R136" s="129"/>
      <c r="S136" s="129"/>
      <c r="T136" s="129"/>
    </row>
    <row r="137" spans="1:20" ht="82.5" x14ac:dyDescent="0.3">
      <c r="A137" s="138"/>
      <c r="B137" s="142" t="s">
        <v>256</v>
      </c>
      <c r="C137" s="139" t="s">
        <v>124</v>
      </c>
      <c r="D137" s="139" t="s">
        <v>120</v>
      </c>
      <c r="E137" s="140">
        <v>146.7244</v>
      </c>
      <c r="F137" s="140">
        <v>5</v>
      </c>
      <c r="G137" s="140">
        <v>185.96</v>
      </c>
      <c r="H137" s="140">
        <v>0</v>
      </c>
      <c r="I137" s="140">
        <v>238.797</v>
      </c>
      <c r="J137" s="140">
        <v>308.86500000000001</v>
      </c>
      <c r="K137" s="140">
        <v>0</v>
      </c>
      <c r="L137" s="140">
        <v>733.62200000000007</v>
      </c>
      <c r="M137" s="141">
        <v>5</v>
      </c>
      <c r="N137" s="141">
        <v>4</v>
      </c>
      <c r="O137" s="129"/>
      <c r="P137" s="129"/>
      <c r="Q137" s="129"/>
      <c r="R137" s="129"/>
      <c r="S137" s="129"/>
      <c r="T137" s="129"/>
    </row>
    <row r="138" spans="1:20" ht="82.5" x14ac:dyDescent="0.3">
      <c r="A138" s="138"/>
      <c r="B138" s="142" t="s">
        <v>257</v>
      </c>
      <c r="C138" s="139" t="s">
        <v>124</v>
      </c>
      <c r="D138" s="139" t="s">
        <v>120</v>
      </c>
      <c r="E138" s="140">
        <v>245.98450000000003</v>
      </c>
      <c r="F138" s="140">
        <v>4</v>
      </c>
      <c r="G138" s="140">
        <v>510.53899999999999</v>
      </c>
      <c r="H138" s="140">
        <v>0</v>
      </c>
      <c r="I138" s="140">
        <v>236.09399999999999</v>
      </c>
      <c r="J138" s="140">
        <v>237.30500000000001</v>
      </c>
      <c r="K138" s="140">
        <v>0</v>
      </c>
      <c r="L138" s="140">
        <v>983.9380000000001</v>
      </c>
      <c r="M138" s="141">
        <v>4</v>
      </c>
      <c r="N138" s="141">
        <v>3</v>
      </c>
      <c r="O138" s="129"/>
      <c r="P138" s="129"/>
      <c r="Q138" s="129"/>
      <c r="R138" s="129"/>
      <c r="S138" s="129"/>
      <c r="T138" s="129"/>
    </row>
    <row r="139" spans="1:20" ht="66" x14ac:dyDescent="0.3">
      <c r="A139" s="138"/>
      <c r="B139" s="142" t="s">
        <v>784</v>
      </c>
      <c r="C139" s="139" t="s">
        <v>124</v>
      </c>
      <c r="D139" s="139" t="s">
        <v>120</v>
      </c>
      <c r="E139" s="140">
        <v>75.269285714285701</v>
      </c>
      <c r="F139" s="140">
        <v>7</v>
      </c>
      <c r="G139" s="140">
        <v>297.887</v>
      </c>
      <c r="H139" s="140">
        <v>0</v>
      </c>
      <c r="I139" s="140">
        <v>326.05500000000001</v>
      </c>
      <c r="J139" s="140">
        <v>429.82799999999997</v>
      </c>
      <c r="K139" s="140">
        <v>0</v>
      </c>
      <c r="L139" s="140">
        <v>1053.77</v>
      </c>
      <c r="M139" s="141">
        <v>14</v>
      </c>
      <c r="N139" s="141">
        <v>12</v>
      </c>
      <c r="O139" s="129"/>
      <c r="P139" s="129"/>
      <c r="Q139" s="129"/>
      <c r="R139" s="129"/>
      <c r="S139" s="129"/>
      <c r="T139" s="129"/>
    </row>
    <row r="140" spans="1:20" ht="82.5" x14ac:dyDescent="0.3">
      <c r="A140" s="138"/>
      <c r="B140" s="142" t="s">
        <v>785</v>
      </c>
      <c r="C140" s="139" t="s">
        <v>124</v>
      </c>
      <c r="D140" s="139" t="s">
        <v>120</v>
      </c>
      <c r="E140" s="140">
        <v>69.897571428571425</v>
      </c>
      <c r="F140" s="140">
        <v>7</v>
      </c>
      <c r="G140" s="140">
        <v>124.08499999999999</v>
      </c>
      <c r="H140" s="140">
        <v>0</v>
      </c>
      <c r="I140" s="140">
        <v>150.37200000000001</v>
      </c>
      <c r="J140" s="140">
        <v>214.82599999999999</v>
      </c>
      <c r="K140" s="140">
        <v>0</v>
      </c>
      <c r="L140" s="140">
        <v>489.28300000000002</v>
      </c>
      <c r="M140" s="141">
        <v>7</v>
      </c>
      <c r="N140" s="141">
        <v>6</v>
      </c>
      <c r="O140" s="129"/>
      <c r="P140" s="129"/>
      <c r="Q140" s="129"/>
      <c r="R140" s="129"/>
      <c r="S140" s="129"/>
      <c r="T140" s="129"/>
    </row>
    <row r="141" spans="1:20" ht="49.5" x14ac:dyDescent="0.3">
      <c r="A141" s="138"/>
      <c r="B141" s="142" t="s">
        <v>786</v>
      </c>
      <c r="C141" s="139" t="s">
        <v>124</v>
      </c>
      <c r="D141" s="139" t="s">
        <v>120</v>
      </c>
      <c r="E141" s="140">
        <v>37.124749999999999</v>
      </c>
      <c r="F141" s="140">
        <v>1.5</v>
      </c>
      <c r="G141" s="140">
        <v>0</v>
      </c>
      <c r="H141" s="140">
        <v>0</v>
      </c>
      <c r="I141" s="140">
        <v>23.260999999999999</v>
      </c>
      <c r="J141" s="140">
        <v>92.512</v>
      </c>
      <c r="K141" s="140">
        <v>0</v>
      </c>
      <c r="L141" s="140">
        <v>115.773</v>
      </c>
      <c r="M141" s="141">
        <v>3</v>
      </c>
      <c r="N141" s="141">
        <v>1</v>
      </c>
      <c r="O141" s="129"/>
      <c r="P141" s="129"/>
      <c r="Q141" s="129"/>
      <c r="R141" s="129"/>
      <c r="S141" s="129"/>
      <c r="T141" s="129"/>
    </row>
    <row r="142" spans="1:20" ht="115.5" x14ac:dyDescent="0.3">
      <c r="A142" s="138"/>
      <c r="B142" s="142" t="s">
        <v>787</v>
      </c>
      <c r="C142" s="139" t="s">
        <v>124</v>
      </c>
      <c r="D142" s="139" t="s">
        <v>120</v>
      </c>
      <c r="E142" s="140">
        <v>146.7244</v>
      </c>
      <c r="F142" s="140">
        <v>5</v>
      </c>
      <c r="G142" s="140">
        <v>185.96</v>
      </c>
      <c r="H142" s="140">
        <v>0</v>
      </c>
      <c r="I142" s="140">
        <v>238.797</v>
      </c>
      <c r="J142" s="140">
        <v>308.86500000000001</v>
      </c>
      <c r="K142" s="140">
        <v>0</v>
      </c>
      <c r="L142" s="140">
        <v>733.62200000000007</v>
      </c>
      <c r="M142" s="141">
        <v>5</v>
      </c>
      <c r="N142" s="141">
        <v>4</v>
      </c>
      <c r="O142" s="129"/>
      <c r="P142" s="129"/>
      <c r="Q142" s="129"/>
      <c r="R142" s="129"/>
      <c r="S142" s="129"/>
      <c r="T142" s="129"/>
    </row>
    <row r="143" spans="1:20" ht="115.5" x14ac:dyDescent="0.3">
      <c r="A143" s="138"/>
      <c r="B143" s="142" t="s">
        <v>788</v>
      </c>
      <c r="C143" s="139" t="s">
        <v>124</v>
      </c>
      <c r="D143" s="139" t="s">
        <v>120</v>
      </c>
      <c r="E143" s="140">
        <v>146.7244</v>
      </c>
      <c r="F143" s="140">
        <v>5</v>
      </c>
      <c r="G143" s="140">
        <v>185.96</v>
      </c>
      <c r="H143" s="140">
        <v>0</v>
      </c>
      <c r="I143" s="140">
        <v>238.797</v>
      </c>
      <c r="J143" s="140">
        <v>308.86500000000001</v>
      </c>
      <c r="K143" s="140">
        <v>0</v>
      </c>
      <c r="L143" s="140">
        <v>733.62200000000007</v>
      </c>
      <c r="M143" s="141">
        <v>5</v>
      </c>
      <c r="N143" s="141">
        <v>4</v>
      </c>
      <c r="O143" s="129"/>
      <c r="P143" s="129"/>
      <c r="Q143" s="129"/>
      <c r="R143" s="129"/>
      <c r="S143" s="129"/>
      <c r="T143" s="129"/>
    </row>
    <row r="144" spans="1:20" ht="66" x14ac:dyDescent="0.3">
      <c r="A144" s="138"/>
      <c r="B144" s="142" t="s">
        <v>789</v>
      </c>
      <c r="C144" s="139" t="s">
        <v>124</v>
      </c>
      <c r="D144" s="139" t="s">
        <v>120</v>
      </c>
      <c r="E144" s="140">
        <v>140.57874999999999</v>
      </c>
      <c r="F144" s="140">
        <v>4.5</v>
      </c>
      <c r="G144" s="140">
        <v>591.76699999999994</v>
      </c>
      <c r="H144" s="140">
        <v>0</v>
      </c>
      <c r="I144" s="140">
        <v>335.80799999999999</v>
      </c>
      <c r="J144" s="140">
        <v>332.86500000000001</v>
      </c>
      <c r="K144" s="140">
        <v>39.131999999999998</v>
      </c>
      <c r="L144" s="140">
        <v>1299.5719999999999</v>
      </c>
      <c r="M144" s="141">
        <v>9</v>
      </c>
      <c r="N144" s="141">
        <v>7</v>
      </c>
      <c r="O144" s="129"/>
      <c r="P144" s="129"/>
      <c r="Q144" s="129"/>
      <c r="R144" s="129"/>
      <c r="S144" s="129"/>
      <c r="T144" s="129"/>
    </row>
    <row r="145" spans="1:20" ht="115.5" x14ac:dyDescent="0.3">
      <c r="A145" s="138"/>
      <c r="B145" s="142" t="s">
        <v>790</v>
      </c>
      <c r="C145" s="139" t="s">
        <v>124</v>
      </c>
      <c r="D145" s="139" t="s">
        <v>120</v>
      </c>
      <c r="E145" s="140">
        <v>170.28379999999999</v>
      </c>
      <c r="F145" s="140">
        <v>5</v>
      </c>
      <c r="G145" s="140">
        <v>379.20299999999997</v>
      </c>
      <c r="H145" s="140">
        <v>0</v>
      </c>
      <c r="I145" s="140">
        <v>231.36699999999999</v>
      </c>
      <c r="J145" s="140">
        <v>217.71700000000001</v>
      </c>
      <c r="K145" s="140">
        <v>23.132000000000001</v>
      </c>
      <c r="L145" s="140">
        <v>851.41899999999987</v>
      </c>
      <c r="M145" s="141">
        <v>5</v>
      </c>
      <c r="N145" s="141">
        <v>4</v>
      </c>
      <c r="O145" s="129"/>
      <c r="P145" s="129"/>
      <c r="Q145" s="129"/>
      <c r="R145" s="129"/>
      <c r="S145" s="129"/>
      <c r="T145" s="129"/>
    </row>
    <row r="146" spans="1:20" ht="115.5" x14ac:dyDescent="0.3">
      <c r="A146" s="138"/>
      <c r="B146" s="142" t="s">
        <v>495</v>
      </c>
      <c r="C146" s="139" t="s">
        <v>124</v>
      </c>
      <c r="D146" s="139" t="s">
        <v>120</v>
      </c>
      <c r="E146" s="140">
        <v>205.48374999999999</v>
      </c>
      <c r="F146" s="140">
        <v>4</v>
      </c>
      <c r="G146" s="140">
        <v>348.15199999999999</v>
      </c>
      <c r="H146" s="140">
        <v>0</v>
      </c>
      <c r="I146" s="140">
        <v>253.667</v>
      </c>
      <c r="J146" s="140">
        <v>220.11600000000001</v>
      </c>
      <c r="K146" s="140">
        <v>0</v>
      </c>
      <c r="L146" s="140">
        <v>821.93499999999995</v>
      </c>
      <c r="M146" s="141">
        <v>4</v>
      </c>
      <c r="N146" s="141">
        <v>3</v>
      </c>
      <c r="O146" s="129"/>
      <c r="P146" s="129"/>
      <c r="Q146" s="129"/>
      <c r="R146" s="129"/>
      <c r="S146" s="129"/>
      <c r="T146" s="129"/>
    </row>
    <row r="147" spans="1:20" ht="66" x14ac:dyDescent="0.3">
      <c r="A147" s="138"/>
      <c r="B147" s="142" t="s">
        <v>791</v>
      </c>
      <c r="C147" s="139" t="s">
        <v>124</v>
      </c>
      <c r="D147" s="139" t="s">
        <v>120</v>
      </c>
      <c r="E147" s="140">
        <v>221.79349999999999</v>
      </c>
      <c r="F147" s="140">
        <v>4</v>
      </c>
      <c r="G147" s="140">
        <v>403.512</v>
      </c>
      <c r="H147" s="140">
        <v>0</v>
      </c>
      <c r="I147" s="140">
        <v>247.93899999999999</v>
      </c>
      <c r="J147" s="140">
        <v>219.72300000000001</v>
      </c>
      <c r="K147" s="140">
        <v>16</v>
      </c>
      <c r="L147" s="140">
        <v>887.17399999999998</v>
      </c>
      <c r="M147" s="141">
        <v>4</v>
      </c>
      <c r="N147" s="141">
        <v>3</v>
      </c>
      <c r="O147" s="129"/>
      <c r="P147" s="129"/>
      <c r="Q147" s="129"/>
      <c r="R147" s="129"/>
      <c r="S147" s="129"/>
      <c r="T147" s="129"/>
    </row>
    <row r="148" spans="1:20" ht="66" x14ac:dyDescent="0.3">
      <c r="A148" s="138"/>
      <c r="B148" s="142" t="s">
        <v>498</v>
      </c>
      <c r="C148" s="139" t="s">
        <v>124</v>
      </c>
      <c r="D148" s="139" t="s">
        <v>120</v>
      </c>
      <c r="E148" s="140">
        <v>143.88583333333335</v>
      </c>
      <c r="F148" s="140">
        <v>6</v>
      </c>
      <c r="G148" s="140">
        <v>152.42099999999999</v>
      </c>
      <c r="H148" s="140">
        <v>0</v>
      </c>
      <c r="I148" s="140">
        <v>335.02600000000001</v>
      </c>
      <c r="J148" s="140">
        <v>375.86799999999999</v>
      </c>
      <c r="K148" s="140">
        <v>0</v>
      </c>
      <c r="L148" s="140">
        <v>863.31500000000005</v>
      </c>
      <c r="M148" s="141">
        <v>6</v>
      </c>
      <c r="N148" s="141">
        <v>5</v>
      </c>
      <c r="O148" s="129"/>
      <c r="P148" s="129"/>
      <c r="Q148" s="129"/>
      <c r="R148" s="129"/>
      <c r="S148" s="129"/>
      <c r="T148" s="129"/>
    </row>
    <row r="149" spans="1:20" ht="82.5" x14ac:dyDescent="0.3">
      <c r="A149" s="138"/>
      <c r="B149" s="142" t="s">
        <v>792</v>
      </c>
      <c r="C149" s="139" t="s">
        <v>124</v>
      </c>
      <c r="D149" s="139" t="s">
        <v>120</v>
      </c>
      <c r="E149" s="140">
        <v>53.958666666666666</v>
      </c>
      <c r="F149" s="140">
        <v>3</v>
      </c>
      <c r="G149" s="140">
        <v>100</v>
      </c>
      <c r="H149" s="140">
        <v>0</v>
      </c>
      <c r="I149" s="140">
        <v>0</v>
      </c>
      <c r="J149" s="140">
        <v>61.875999999999998</v>
      </c>
      <c r="K149" s="140">
        <v>0</v>
      </c>
      <c r="L149" s="140">
        <v>161.876</v>
      </c>
      <c r="M149" s="141">
        <v>3</v>
      </c>
      <c r="N149" s="141">
        <v>2</v>
      </c>
      <c r="O149" s="129"/>
      <c r="P149" s="129"/>
      <c r="Q149" s="129"/>
      <c r="R149" s="129"/>
      <c r="S149" s="129"/>
      <c r="T149" s="129"/>
    </row>
    <row r="150" spans="1:20" ht="66" x14ac:dyDescent="0.3">
      <c r="A150" s="138"/>
      <c r="B150" s="142" t="s">
        <v>793</v>
      </c>
      <c r="C150" s="139" t="s">
        <v>124</v>
      </c>
      <c r="D150" s="139" t="s">
        <v>120</v>
      </c>
      <c r="E150" s="140">
        <v>152.9676</v>
      </c>
      <c r="F150" s="140">
        <v>5</v>
      </c>
      <c r="G150" s="140">
        <v>368.05200000000002</v>
      </c>
      <c r="H150" s="140">
        <v>0</v>
      </c>
      <c r="I150" s="140">
        <v>175.596</v>
      </c>
      <c r="J150" s="140">
        <v>221.19</v>
      </c>
      <c r="K150" s="140">
        <v>0</v>
      </c>
      <c r="L150" s="140">
        <v>764.83799999999997</v>
      </c>
      <c r="M150" s="141">
        <v>5</v>
      </c>
      <c r="N150" s="141">
        <v>4</v>
      </c>
      <c r="O150" s="129"/>
      <c r="P150" s="129"/>
      <c r="Q150" s="129"/>
      <c r="R150" s="129"/>
      <c r="S150" s="129"/>
      <c r="T150" s="129"/>
    </row>
    <row r="151" spans="1:20" ht="82.5" x14ac:dyDescent="0.3">
      <c r="A151" s="138"/>
      <c r="B151" s="142" t="s">
        <v>502</v>
      </c>
      <c r="C151" s="139" t="s">
        <v>124</v>
      </c>
      <c r="D151" s="139" t="s">
        <v>120</v>
      </c>
      <c r="E151" s="140">
        <v>193.4842142857143</v>
      </c>
      <c r="F151" s="140">
        <v>6</v>
      </c>
      <c r="G151" s="140">
        <v>950.52400000000011</v>
      </c>
      <c r="H151" s="140">
        <v>0</v>
      </c>
      <c r="I151" s="140">
        <v>760.31600000000003</v>
      </c>
      <c r="J151" s="140">
        <v>522.02600000000007</v>
      </c>
      <c r="K151" s="140">
        <v>53.460999999999999</v>
      </c>
      <c r="L151" s="140">
        <v>2286.3270000000002</v>
      </c>
      <c r="M151" s="141">
        <v>12</v>
      </c>
      <c r="N151" s="141">
        <v>10</v>
      </c>
      <c r="O151" s="129"/>
      <c r="P151" s="129"/>
      <c r="Q151" s="129"/>
      <c r="R151" s="129"/>
      <c r="S151" s="129"/>
      <c r="T151" s="129"/>
    </row>
    <row r="152" spans="1:20" ht="82.5" x14ac:dyDescent="0.3">
      <c r="A152" s="138"/>
      <c r="B152" s="142" t="s">
        <v>505</v>
      </c>
      <c r="C152" s="139" t="s">
        <v>124</v>
      </c>
      <c r="D152" s="139" t="s">
        <v>120</v>
      </c>
      <c r="E152" s="140">
        <v>230.09825000000001</v>
      </c>
      <c r="F152" s="140">
        <v>4</v>
      </c>
      <c r="G152" s="140">
        <v>439.22899999999998</v>
      </c>
      <c r="H152" s="140">
        <v>0</v>
      </c>
      <c r="I152" s="140">
        <v>261.048</v>
      </c>
      <c r="J152" s="140">
        <v>220.11600000000001</v>
      </c>
      <c r="K152" s="140">
        <v>0</v>
      </c>
      <c r="L152" s="140">
        <v>920.39300000000003</v>
      </c>
      <c r="M152" s="141">
        <v>4</v>
      </c>
      <c r="N152" s="141">
        <v>3</v>
      </c>
      <c r="O152" s="129"/>
      <c r="P152" s="129"/>
      <c r="Q152" s="129"/>
      <c r="R152" s="129"/>
      <c r="S152" s="129"/>
      <c r="T152" s="129"/>
    </row>
    <row r="153" spans="1:20" ht="82.5" x14ac:dyDescent="0.3">
      <c r="A153" s="138"/>
      <c r="B153" s="142" t="s">
        <v>794</v>
      </c>
      <c r="C153" s="139" t="s">
        <v>124</v>
      </c>
      <c r="D153" s="139" t="s">
        <v>120</v>
      </c>
      <c r="E153" s="140">
        <v>111.3605</v>
      </c>
      <c r="F153" s="140">
        <v>4</v>
      </c>
      <c r="G153" s="140">
        <v>188.45699999999999</v>
      </c>
      <c r="H153" s="140">
        <v>0</v>
      </c>
      <c r="I153" s="140">
        <v>103.34399999999999</v>
      </c>
      <c r="J153" s="140">
        <v>153.64099999999999</v>
      </c>
      <c r="K153" s="140">
        <v>0</v>
      </c>
      <c r="L153" s="140">
        <v>445.44200000000001</v>
      </c>
      <c r="M153" s="141">
        <v>4</v>
      </c>
      <c r="N153" s="141">
        <v>3</v>
      </c>
      <c r="O153" s="129"/>
      <c r="P153" s="129"/>
      <c r="Q153" s="129"/>
      <c r="R153" s="129"/>
      <c r="S153" s="129"/>
      <c r="T153" s="129"/>
    </row>
    <row r="154" spans="1:20" ht="82.5" x14ac:dyDescent="0.3">
      <c r="A154" s="138"/>
      <c r="B154" s="142" t="s">
        <v>795</v>
      </c>
      <c r="C154" s="139" t="s">
        <v>124</v>
      </c>
      <c r="D154" s="139" t="s">
        <v>120</v>
      </c>
      <c r="E154" s="140">
        <v>111.3605</v>
      </c>
      <c r="F154" s="140">
        <v>4</v>
      </c>
      <c r="G154" s="140">
        <v>188.45699999999999</v>
      </c>
      <c r="H154" s="140">
        <v>0</v>
      </c>
      <c r="I154" s="140">
        <v>103.34399999999999</v>
      </c>
      <c r="J154" s="140">
        <v>153.64099999999999</v>
      </c>
      <c r="K154" s="140">
        <v>0</v>
      </c>
      <c r="L154" s="140">
        <v>445.44200000000001</v>
      </c>
      <c r="M154" s="141">
        <v>4</v>
      </c>
      <c r="N154" s="141">
        <v>3</v>
      </c>
      <c r="O154" s="129"/>
      <c r="P154" s="129"/>
      <c r="Q154" s="129"/>
      <c r="R154" s="129"/>
      <c r="S154" s="129"/>
      <c r="T154" s="129"/>
    </row>
    <row r="155" spans="1:20" ht="82.5" x14ac:dyDescent="0.3">
      <c r="A155" s="138"/>
      <c r="B155" s="142" t="s">
        <v>796</v>
      </c>
      <c r="C155" s="139" t="s">
        <v>124</v>
      </c>
      <c r="D155" s="139" t="s">
        <v>120</v>
      </c>
      <c r="E155" s="140">
        <v>111.3605</v>
      </c>
      <c r="F155" s="140">
        <v>4</v>
      </c>
      <c r="G155" s="140">
        <v>188.45699999999999</v>
      </c>
      <c r="H155" s="140">
        <v>0</v>
      </c>
      <c r="I155" s="140">
        <v>103.34399999999999</v>
      </c>
      <c r="J155" s="140">
        <v>153.64099999999999</v>
      </c>
      <c r="K155" s="140">
        <v>0</v>
      </c>
      <c r="L155" s="140">
        <v>445.44200000000001</v>
      </c>
      <c r="M155" s="141">
        <v>4</v>
      </c>
      <c r="N155" s="141">
        <v>3</v>
      </c>
      <c r="O155" s="129"/>
      <c r="P155" s="129"/>
      <c r="Q155" s="129"/>
      <c r="R155" s="129"/>
      <c r="S155" s="129"/>
      <c r="T155" s="129"/>
    </row>
    <row r="156" spans="1:20" ht="82.5" x14ac:dyDescent="0.3">
      <c r="A156" s="138"/>
      <c r="B156" s="142" t="s">
        <v>797</v>
      </c>
      <c r="C156" s="139" t="s">
        <v>124</v>
      </c>
      <c r="D156" s="139" t="s">
        <v>120</v>
      </c>
      <c r="E156" s="140">
        <v>139.60219999999998</v>
      </c>
      <c r="F156" s="140">
        <v>5</v>
      </c>
      <c r="G156" s="140">
        <v>393.38600000000002</v>
      </c>
      <c r="H156" s="140">
        <v>0</v>
      </c>
      <c r="I156" s="140">
        <v>159.13499999999999</v>
      </c>
      <c r="J156" s="140">
        <v>145.49</v>
      </c>
      <c r="K156" s="140">
        <v>0</v>
      </c>
      <c r="L156" s="140">
        <v>698.01099999999997</v>
      </c>
      <c r="M156" s="141">
        <v>5</v>
      </c>
      <c r="N156" s="141">
        <v>4</v>
      </c>
      <c r="O156" s="129"/>
      <c r="P156" s="129"/>
      <c r="Q156" s="129"/>
      <c r="R156" s="129"/>
      <c r="S156" s="129"/>
      <c r="T156" s="129"/>
    </row>
    <row r="157" spans="1:20" ht="82.5" x14ac:dyDescent="0.3">
      <c r="A157" s="138"/>
      <c r="B157" s="142" t="s">
        <v>798</v>
      </c>
      <c r="C157" s="139" t="s">
        <v>124</v>
      </c>
      <c r="D157" s="139" t="s">
        <v>120</v>
      </c>
      <c r="E157" s="140">
        <v>148.97919999999999</v>
      </c>
      <c r="F157" s="140">
        <v>5</v>
      </c>
      <c r="G157" s="140">
        <v>440.274</v>
      </c>
      <c r="H157" s="140">
        <v>0</v>
      </c>
      <c r="I157" s="140">
        <v>159.13200000000001</v>
      </c>
      <c r="J157" s="140">
        <v>145.49</v>
      </c>
      <c r="K157" s="140">
        <v>0</v>
      </c>
      <c r="L157" s="140">
        <v>744.89599999999996</v>
      </c>
      <c r="M157" s="141">
        <v>5</v>
      </c>
      <c r="N157" s="141">
        <v>4</v>
      </c>
      <c r="O157" s="129"/>
      <c r="P157" s="129"/>
      <c r="Q157" s="129"/>
      <c r="R157" s="129"/>
      <c r="S157" s="129"/>
      <c r="T157" s="129"/>
    </row>
    <row r="158" spans="1:20" ht="115.5" x14ac:dyDescent="0.3">
      <c r="A158" s="138"/>
      <c r="B158" s="142" t="s">
        <v>799</v>
      </c>
      <c r="C158" s="139" t="s">
        <v>124</v>
      </c>
      <c r="D158" s="139" t="s">
        <v>120</v>
      </c>
      <c r="E158" s="140">
        <v>75.9922857142857</v>
      </c>
      <c r="F158" s="140">
        <v>7</v>
      </c>
      <c r="G158" s="140">
        <v>173.80199999999999</v>
      </c>
      <c r="H158" s="140">
        <v>0</v>
      </c>
      <c r="I158" s="140">
        <v>143.142</v>
      </c>
      <c r="J158" s="140">
        <v>215.00200000000001</v>
      </c>
      <c r="K158" s="140">
        <v>0</v>
      </c>
      <c r="L158" s="140">
        <v>531.94599999999991</v>
      </c>
      <c r="M158" s="141">
        <v>7</v>
      </c>
      <c r="N158" s="141">
        <v>6</v>
      </c>
      <c r="O158" s="129"/>
      <c r="P158" s="129"/>
      <c r="Q158" s="129"/>
      <c r="R158" s="129"/>
      <c r="S158" s="129"/>
      <c r="T158" s="129"/>
    </row>
    <row r="159" spans="1:20" ht="49.5" x14ac:dyDescent="0.3">
      <c r="A159" s="138"/>
      <c r="B159" s="142" t="s">
        <v>800</v>
      </c>
      <c r="C159" s="139" t="s">
        <v>124</v>
      </c>
      <c r="D159" s="139" t="s">
        <v>120</v>
      </c>
      <c r="E159" s="140">
        <v>81.927999999999997</v>
      </c>
      <c r="F159" s="140">
        <v>4</v>
      </c>
      <c r="G159" s="140">
        <v>212.56399999999999</v>
      </c>
      <c r="H159" s="140">
        <v>0</v>
      </c>
      <c r="I159" s="140">
        <v>0</v>
      </c>
      <c r="J159" s="140">
        <v>115.148</v>
      </c>
      <c r="K159" s="140">
        <v>0</v>
      </c>
      <c r="L159" s="140">
        <v>327.71199999999999</v>
      </c>
      <c r="M159" s="141">
        <v>4</v>
      </c>
      <c r="N159" s="141">
        <v>3</v>
      </c>
      <c r="O159" s="129"/>
      <c r="P159" s="129"/>
      <c r="Q159" s="129"/>
      <c r="R159" s="129"/>
      <c r="S159" s="129"/>
      <c r="T159" s="129"/>
    </row>
    <row r="160" spans="1:20" ht="66" x14ac:dyDescent="0.3">
      <c r="A160" s="138"/>
      <c r="B160" s="142" t="s">
        <v>801</v>
      </c>
      <c r="C160" s="139" t="s">
        <v>124</v>
      </c>
      <c r="D160" s="139" t="s">
        <v>120</v>
      </c>
      <c r="E160" s="140">
        <v>109.25174999999999</v>
      </c>
      <c r="F160" s="140">
        <v>4</v>
      </c>
      <c r="G160" s="140">
        <v>212.56399999999999</v>
      </c>
      <c r="H160" s="140">
        <v>0</v>
      </c>
      <c r="I160" s="140">
        <v>109.295</v>
      </c>
      <c r="J160" s="140">
        <v>115.148</v>
      </c>
      <c r="K160" s="140">
        <v>0</v>
      </c>
      <c r="L160" s="140">
        <v>437.00699999999995</v>
      </c>
      <c r="M160" s="141">
        <v>4</v>
      </c>
      <c r="N160" s="141">
        <v>3</v>
      </c>
      <c r="O160" s="129"/>
      <c r="P160" s="129"/>
      <c r="Q160" s="129"/>
      <c r="R160" s="129"/>
      <c r="S160" s="129"/>
      <c r="T160" s="129"/>
    </row>
    <row r="161" spans="1:20" ht="99" x14ac:dyDescent="0.3">
      <c r="A161" s="138"/>
      <c r="B161" s="142" t="s">
        <v>802</v>
      </c>
      <c r="C161" s="139" t="s">
        <v>124</v>
      </c>
      <c r="D161" s="139" t="s">
        <v>120</v>
      </c>
      <c r="E161" s="140">
        <v>106.21549999999999</v>
      </c>
      <c r="F161" s="140">
        <v>4</v>
      </c>
      <c r="G161" s="140">
        <v>212.56399999999999</v>
      </c>
      <c r="H161" s="140">
        <v>0</v>
      </c>
      <c r="I161" s="140">
        <v>97.15</v>
      </c>
      <c r="J161" s="140">
        <v>115.148</v>
      </c>
      <c r="K161" s="140">
        <v>0</v>
      </c>
      <c r="L161" s="140">
        <v>424.86199999999997</v>
      </c>
      <c r="M161" s="141">
        <v>4</v>
      </c>
      <c r="N161" s="141">
        <v>3</v>
      </c>
      <c r="O161" s="129"/>
      <c r="P161" s="129"/>
      <c r="Q161" s="129"/>
      <c r="R161" s="129"/>
      <c r="S161" s="129"/>
      <c r="T161" s="129"/>
    </row>
    <row r="162" spans="1:20" ht="99" x14ac:dyDescent="0.3">
      <c r="A162" s="138"/>
      <c r="B162" s="142" t="s">
        <v>512</v>
      </c>
      <c r="C162" s="139" t="s">
        <v>124</v>
      </c>
      <c r="D162" s="139" t="s">
        <v>120</v>
      </c>
      <c r="E162" s="140">
        <v>98.737875000000003</v>
      </c>
      <c r="F162" s="140">
        <v>5</v>
      </c>
      <c r="G162" s="140">
        <v>463.08399999999995</v>
      </c>
      <c r="H162" s="140">
        <v>0</v>
      </c>
      <c r="I162" s="140">
        <v>223.02600000000001</v>
      </c>
      <c r="J162" s="140">
        <v>264.12099999999998</v>
      </c>
      <c r="K162" s="140">
        <v>0</v>
      </c>
      <c r="L162" s="140">
        <v>950.23099999999999</v>
      </c>
      <c r="M162" s="141">
        <v>10</v>
      </c>
      <c r="N162" s="141">
        <v>8</v>
      </c>
      <c r="O162" s="129"/>
      <c r="P162" s="129"/>
      <c r="Q162" s="129"/>
      <c r="R162" s="129"/>
      <c r="S162" s="129"/>
      <c r="T162" s="129"/>
    </row>
    <row r="163" spans="1:20" ht="82.5" x14ac:dyDescent="0.3">
      <c r="A163" s="138"/>
      <c r="B163" s="142" t="s">
        <v>522</v>
      </c>
      <c r="C163" s="139" t="s">
        <v>124</v>
      </c>
      <c r="D163" s="139" t="s">
        <v>120</v>
      </c>
      <c r="E163" s="140">
        <v>117.31174999999999</v>
      </c>
      <c r="F163" s="140">
        <v>4</v>
      </c>
      <c r="G163" s="140">
        <v>325.85899999999998</v>
      </c>
      <c r="H163" s="140">
        <v>0</v>
      </c>
      <c r="I163" s="140">
        <v>62.56</v>
      </c>
      <c r="J163" s="140">
        <v>80.828000000000003</v>
      </c>
      <c r="K163" s="140">
        <v>0</v>
      </c>
      <c r="L163" s="140">
        <v>469.24699999999996</v>
      </c>
      <c r="M163" s="141">
        <v>4</v>
      </c>
      <c r="N163" s="141">
        <v>3</v>
      </c>
      <c r="O163" s="129"/>
      <c r="P163" s="129"/>
      <c r="Q163" s="129"/>
      <c r="R163" s="129"/>
      <c r="S163" s="129"/>
      <c r="T163" s="129"/>
    </row>
    <row r="164" spans="1:20" ht="115.5" x14ac:dyDescent="0.3">
      <c r="A164" s="138"/>
      <c r="B164" s="142" t="s">
        <v>524</v>
      </c>
      <c r="C164" s="139" t="s">
        <v>124</v>
      </c>
      <c r="D164" s="139" t="s">
        <v>120</v>
      </c>
      <c r="E164" s="140">
        <v>149.45085714285713</v>
      </c>
      <c r="F164" s="140">
        <v>7</v>
      </c>
      <c r="G164" s="140">
        <v>235.97800000000001</v>
      </c>
      <c r="H164" s="140">
        <v>0</v>
      </c>
      <c r="I164" s="140">
        <v>407.774</v>
      </c>
      <c r="J164" s="140">
        <v>386.404</v>
      </c>
      <c r="K164" s="140">
        <v>16</v>
      </c>
      <c r="L164" s="140">
        <v>1046.1559999999999</v>
      </c>
      <c r="M164" s="141">
        <v>7</v>
      </c>
      <c r="N164" s="141">
        <v>6</v>
      </c>
      <c r="O164" s="129"/>
      <c r="P164" s="129"/>
      <c r="Q164" s="129"/>
      <c r="R164" s="129"/>
      <c r="S164" s="129"/>
      <c r="T164" s="129"/>
    </row>
    <row r="165" spans="1:20" ht="66" x14ac:dyDescent="0.3">
      <c r="A165" s="138"/>
      <c r="B165" s="142" t="s">
        <v>492</v>
      </c>
      <c r="C165" s="139" t="s">
        <v>124</v>
      </c>
      <c r="D165" s="139" t="s">
        <v>120</v>
      </c>
      <c r="E165" s="140">
        <v>88.063500000000005</v>
      </c>
      <c r="F165" s="140">
        <v>4</v>
      </c>
      <c r="G165" s="140">
        <v>128.93600000000001</v>
      </c>
      <c r="H165" s="140">
        <v>0</v>
      </c>
      <c r="I165" s="140">
        <v>100.63</v>
      </c>
      <c r="J165" s="140">
        <v>122.688</v>
      </c>
      <c r="K165" s="140">
        <v>0</v>
      </c>
      <c r="L165" s="140">
        <v>352.25400000000002</v>
      </c>
      <c r="M165" s="141">
        <v>4</v>
      </c>
      <c r="N165" s="141">
        <v>3</v>
      </c>
      <c r="O165" s="129"/>
      <c r="P165" s="129"/>
      <c r="Q165" s="129"/>
      <c r="R165" s="129"/>
      <c r="S165" s="129"/>
      <c r="T165" s="129"/>
    </row>
    <row r="166" spans="1:20" ht="99" x14ac:dyDescent="0.3">
      <c r="A166" s="138"/>
      <c r="B166" s="142" t="s">
        <v>803</v>
      </c>
      <c r="C166" s="139" t="s">
        <v>124</v>
      </c>
      <c r="D166" s="139" t="s">
        <v>120</v>
      </c>
      <c r="E166" s="140">
        <v>88.063500000000005</v>
      </c>
      <c r="F166" s="140">
        <v>4</v>
      </c>
      <c r="G166" s="140">
        <v>128.93600000000001</v>
      </c>
      <c r="H166" s="140">
        <v>0</v>
      </c>
      <c r="I166" s="140">
        <v>100.63</v>
      </c>
      <c r="J166" s="140">
        <v>122.688</v>
      </c>
      <c r="K166" s="140">
        <v>0</v>
      </c>
      <c r="L166" s="140">
        <v>352.25400000000002</v>
      </c>
      <c r="M166" s="141">
        <v>4</v>
      </c>
      <c r="N166" s="141">
        <v>3</v>
      </c>
      <c r="O166" s="129"/>
      <c r="P166" s="129"/>
      <c r="Q166" s="129"/>
      <c r="R166" s="129"/>
      <c r="S166" s="129"/>
      <c r="T166" s="129"/>
    </row>
    <row r="167" spans="1:20" ht="82.5" x14ac:dyDescent="0.3">
      <c r="A167" s="138"/>
      <c r="B167" s="142" t="s">
        <v>804</v>
      </c>
      <c r="C167" s="139" t="s">
        <v>124</v>
      </c>
      <c r="D167" s="139" t="s">
        <v>120</v>
      </c>
      <c r="E167" s="140">
        <v>68.766999999999996</v>
      </c>
      <c r="F167" s="140">
        <v>4</v>
      </c>
      <c r="G167" s="140">
        <v>251.96799999999999</v>
      </c>
      <c r="H167" s="140">
        <v>0</v>
      </c>
      <c r="I167" s="140">
        <v>0</v>
      </c>
      <c r="J167" s="140">
        <v>0</v>
      </c>
      <c r="K167" s="140">
        <v>23.1</v>
      </c>
      <c r="L167" s="140">
        <v>275.06799999999998</v>
      </c>
      <c r="M167" s="141">
        <v>4</v>
      </c>
      <c r="N167" s="141">
        <v>3</v>
      </c>
      <c r="O167" s="129"/>
      <c r="P167" s="129"/>
      <c r="Q167" s="129"/>
      <c r="R167" s="129"/>
      <c r="S167" s="129"/>
      <c r="T167" s="129"/>
    </row>
    <row r="168" spans="1:20" ht="165" x14ac:dyDescent="0.3">
      <c r="A168" s="138"/>
      <c r="B168" s="142" t="s">
        <v>805</v>
      </c>
      <c r="C168" s="139" t="s">
        <v>124</v>
      </c>
      <c r="D168" s="139" t="s">
        <v>120</v>
      </c>
      <c r="E168" s="140">
        <v>63.582999999999998</v>
      </c>
      <c r="F168" s="140">
        <v>4</v>
      </c>
      <c r="G168" s="140">
        <v>231.232</v>
      </c>
      <c r="H168" s="140">
        <v>0</v>
      </c>
      <c r="I168" s="140">
        <v>0</v>
      </c>
      <c r="J168" s="140">
        <v>0</v>
      </c>
      <c r="K168" s="140">
        <v>23.1</v>
      </c>
      <c r="L168" s="140">
        <v>254.33199999999999</v>
      </c>
      <c r="M168" s="141">
        <v>4</v>
      </c>
      <c r="N168" s="141">
        <v>3</v>
      </c>
      <c r="O168" s="129"/>
      <c r="P168" s="129"/>
      <c r="Q168" s="129"/>
      <c r="R168" s="129"/>
      <c r="S168" s="129"/>
      <c r="T168" s="129"/>
    </row>
    <row r="169" spans="1:20" ht="66" x14ac:dyDescent="0.3">
      <c r="A169" s="138"/>
      <c r="B169" s="142" t="s">
        <v>537</v>
      </c>
      <c r="C169" s="139" t="s">
        <v>124</v>
      </c>
      <c r="D169" s="139" t="s">
        <v>120</v>
      </c>
      <c r="E169" s="140">
        <v>77.855500000000006</v>
      </c>
      <c r="F169" s="140">
        <v>4</v>
      </c>
      <c r="G169" s="140">
        <v>133.86500000000001</v>
      </c>
      <c r="H169" s="140">
        <v>0</v>
      </c>
      <c r="I169" s="140">
        <v>55.158000000000001</v>
      </c>
      <c r="J169" s="140">
        <v>122.399</v>
      </c>
      <c r="K169" s="140"/>
      <c r="L169" s="140">
        <v>311.42200000000003</v>
      </c>
      <c r="M169" s="141">
        <v>4</v>
      </c>
      <c r="N169" s="141">
        <v>3</v>
      </c>
      <c r="O169" s="129"/>
      <c r="P169" s="129"/>
      <c r="Q169" s="129"/>
      <c r="R169" s="129"/>
      <c r="S169" s="129"/>
      <c r="T169" s="129"/>
    </row>
    <row r="170" spans="1:20" ht="115.5" x14ac:dyDescent="0.3">
      <c r="A170" s="138"/>
      <c r="B170" s="142" t="s">
        <v>538</v>
      </c>
      <c r="C170" s="139" t="s">
        <v>124</v>
      </c>
      <c r="D170" s="139" t="s">
        <v>120</v>
      </c>
      <c r="E170" s="140">
        <v>78.931250000000006</v>
      </c>
      <c r="F170" s="140">
        <v>4</v>
      </c>
      <c r="G170" s="140">
        <v>133.86500000000001</v>
      </c>
      <c r="H170" s="140">
        <v>0</v>
      </c>
      <c r="I170" s="140">
        <v>59.47</v>
      </c>
      <c r="J170" s="140">
        <v>122.39</v>
      </c>
      <c r="K170" s="140">
        <v>0</v>
      </c>
      <c r="L170" s="140">
        <v>315.72500000000002</v>
      </c>
      <c r="M170" s="141">
        <v>4</v>
      </c>
      <c r="N170" s="141">
        <v>3</v>
      </c>
      <c r="O170" s="129"/>
      <c r="P170" s="129"/>
      <c r="Q170" s="129"/>
      <c r="R170" s="129"/>
      <c r="S170" s="129"/>
      <c r="T170" s="129"/>
    </row>
    <row r="171" spans="1:20" ht="82.5" x14ac:dyDescent="0.3">
      <c r="A171" s="138"/>
      <c r="B171" s="142" t="s">
        <v>806</v>
      </c>
      <c r="C171" s="139" t="s">
        <v>124</v>
      </c>
      <c r="D171" s="139" t="s">
        <v>120</v>
      </c>
      <c r="E171" s="140">
        <v>49.324750000000002</v>
      </c>
      <c r="F171" s="140">
        <v>4</v>
      </c>
      <c r="G171" s="140">
        <v>197.29900000000001</v>
      </c>
      <c r="H171" s="140">
        <v>0</v>
      </c>
      <c r="I171" s="140">
        <v>0</v>
      </c>
      <c r="J171" s="140">
        <v>0</v>
      </c>
      <c r="K171" s="140">
        <v>0</v>
      </c>
      <c r="L171" s="140">
        <v>197.29900000000001</v>
      </c>
      <c r="M171" s="141">
        <v>4</v>
      </c>
      <c r="N171" s="141">
        <v>3</v>
      </c>
      <c r="O171" s="129"/>
      <c r="P171" s="129"/>
      <c r="Q171" s="129"/>
      <c r="R171" s="129"/>
      <c r="S171" s="129"/>
      <c r="T171" s="129"/>
    </row>
    <row r="172" spans="1:20" ht="82.5" x14ac:dyDescent="0.3">
      <c r="A172" s="138"/>
      <c r="B172" s="142" t="s">
        <v>670</v>
      </c>
      <c r="C172" s="139" t="s">
        <v>124</v>
      </c>
      <c r="D172" s="139" t="s">
        <v>120</v>
      </c>
      <c r="E172" s="140">
        <v>153.8682</v>
      </c>
      <c r="F172" s="140">
        <v>5</v>
      </c>
      <c r="G172" s="140">
        <v>526.19200000000001</v>
      </c>
      <c r="H172" s="140">
        <v>0</v>
      </c>
      <c r="I172" s="140">
        <v>99.231999999999999</v>
      </c>
      <c r="J172" s="140">
        <v>143.917</v>
      </c>
      <c r="K172" s="140">
        <v>0</v>
      </c>
      <c r="L172" s="140">
        <v>769.34100000000001</v>
      </c>
      <c r="M172" s="141">
        <v>5</v>
      </c>
      <c r="N172" s="141">
        <v>4</v>
      </c>
      <c r="O172" s="129"/>
      <c r="P172" s="129"/>
      <c r="Q172" s="129"/>
      <c r="R172" s="129"/>
      <c r="S172" s="129"/>
      <c r="T172" s="129"/>
    </row>
    <row r="173" spans="1:20" ht="82.5" x14ac:dyDescent="0.3">
      <c r="A173" s="138"/>
      <c r="B173" s="142" t="s">
        <v>507</v>
      </c>
      <c r="C173" s="139" t="s">
        <v>124</v>
      </c>
      <c r="D173" s="139" t="s">
        <v>120</v>
      </c>
      <c r="E173" s="140">
        <v>153.8682</v>
      </c>
      <c r="F173" s="140">
        <v>5</v>
      </c>
      <c r="G173" s="140">
        <v>526.19200000000001</v>
      </c>
      <c r="H173" s="140">
        <v>0</v>
      </c>
      <c r="I173" s="140">
        <v>99.231999999999999</v>
      </c>
      <c r="J173" s="140">
        <v>143.917</v>
      </c>
      <c r="K173" s="140">
        <v>0</v>
      </c>
      <c r="L173" s="140">
        <v>769.34100000000001</v>
      </c>
      <c r="M173" s="141">
        <v>5</v>
      </c>
      <c r="N173" s="141">
        <v>4</v>
      </c>
      <c r="O173" s="129"/>
      <c r="P173" s="129"/>
      <c r="Q173" s="129"/>
      <c r="R173" s="129"/>
      <c r="S173" s="129"/>
      <c r="T173" s="129"/>
    </row>
    <row r="174" spans="1:20" ht="66" x14ac:dyDescent="0.3">
      <c r="A174" s="138"/>
      <c r="B174" s="142" t="s">
        <v>672</v>
      </c>
      <c r="C174" s="139" t="s">
        <v>124</v>
      </c>
      <c r="D174" s="139" t="s">
        <v>120</v>
      </c>
      <c r="E174" s="140">
        <v>0</v>
      </c>
      <c r="F174" s="140">
        <v>7</v>
      </c>
      <c r="G174" s="140">
        <v>0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1">
        <v>7</v>
      </c>
      <c r="N174" s="141">
        <v>6</v>
      </c>
      <c r="O174" s="129"/>
      <c r="P174" s="129"/>
      <c r="Q174" s="129"/>
      <c r="R174" s="129"/>
      <c r="S174" s="129"/>
      <c r="T174" s="129"/>
    </row>
    <row r="175" spans="1:20" ht="99" x14ac:dyDescent="0.3">
      <c r="A175" s="138"/>
      <c r="B175" s="142" t="s">
        <v>676</v>
      </c>
      <c r="C175" s="139" t="s">
        <v>124</v>
      </c>
      <c r="D175" s="139" t="s">
        <v>120</v>
      </c>
      <c r="E175" s="140">
        <v>81.547200000000004</v>
      </c>
      <c r="F175" s="140">
        <v>5</v>
      </c>
      <c r="G175" s="140">
        <v>297.28800000000001</v>
      </c>
      <c r="H175" s="140">
        <v>0</v>
      </c>
      <c r="I175" s="140">
        <v>55.223999999999997</v>
      </c>
      <c r="J175" s="140">
        <v>55.223999999999997</v>
      </c>
      <c r="K175" s="140">
        <v>0</v>
      </c>
      <c r="L175" s="140">
        <v>407.73599999999999</v>
      </c>
      <c r="M175" s="141">
        <v>5</v>
      </c>
      <c r="N175" s="141">
        <v>4</v>
      </c>
      <c r="O175" s="129"/>
      <c r="P175" s="129"/>
      <c r="Q175" s="129"/>
      <c r="R175" s="129"/>
      <c r="S175" s="129"/>
      <c r="T175" s="129"/>
    </row>
    <row r="176" spans="1:20" ht="66" x14ac:dyDescent="0.3">
      <c r="A176" s="138" t="s">
        <v>409</v>
      </c>
      <c r="B176" s="142" t="s">
        <v>236</v>
      </c>
      <c r="C176" s="139" t="s">
        <v>120</v>
      </c>
      <c r="D176" s="139" t="s">
        <v>124</v>
      </c>
      <c r="E176" s="140">
        <v>0</v>
      </c>
      <c r="F176" s="140">
        <v>4</v>
      </c>
      <c r="G176" s="140">
        <v>0</v>
      </c>
      <c r="H176" s="140">
        <v>0</v>
      </c>
      <c r="I176" s="140">
        <v>0</v>
      </c>
      <c r="J176" s="140">
        <v>0</v>
      </c>
      <c r="K176" s="140">
        <v>0</v>
      </c>
      <c r="L176" s="140">
        <v>0</v>
      </c>
      <c r="M176" s="141">
        <v>4</v>
      </c>
      <c r="N176" s="141">
        <v>3</v>
      </c>
      <c r="O176" s="129"/>
      <c r="P176" s="129"/>
      <c r="Q176" s="129"/>
      <c r="R176" s="129"/>
      <c r="S176" s="129"/>
      <c r="T176" s="129"/>
    </row>
    <row r="177" spans="1:20" ht="115.5" x14ac:dyDescent="0.3">
      <c r="A177" s="138" t="s">
        <v>813</v>
      </c>
      <c r="B177" s="142" t="s">
        <v>172</v>
      </c>
      <c r="C177" s="139" t="s">
        <v>124</v>
      </c>
      <c r="D177" s="139" t="s">
        <v>120</v>
      </c>
      <c r="E177" s="140">
        <v>136.82679999999999</v>
      </c>
      <c r="F177" s="140">
        <v>5</v>
      </c>
      <c r="G177" s="140">
        <v>221.49600000000001</v>
      </c>
      <c r="H177" s="140">
        <v>0</v>
      </c>
      <c r="I177" s="140">
        <v>215.09299999999999</v>
      </c>
      <c r="J177" s="140">
        <v>247.54499999999999</v>
      </c>
      <c r="K177" s="140">
        <v>0</v>
      </c>
      <c r="L177" s="140">
        <v>684.13400000000001</v>
      </c>
      <c r="M177" s="141">
        <v>5</v>
      </c>
      <c r="N177" s="141">
        <v>4</v>
      </c>
      <c r="O177" s="129"/>
      <c r="P177" s="129"/>
      <c r="Q177" s="129"/>
      <c r="R177" s="129"/>
      <c r="S177" s="129"/>
      <c r="T177" s="129"/>
    </row>
    <row r="178" spans="1:20" ht="66" x14ac:dyDescent="0.3">
      <c r="A178" s="138"/>
      <c r="B178" s="142" t="s">
        <v>746</v>
      </c>
      <c r="C178" s="139" t="s">
        <v>124</v>
      </c>
      <c r="D178" s="139" t="s">
        <v>120</v>
      </c>
      <c r="E178" s="140">
        <v>136.82679999999999</v>
      </c>
      <c r="F178" s="140">
        <v>5</v>
      </c>
      <c r="G178" s="140">
        <v>221.49600000000001</v>
      </c>
      <c r="H178" s="140">
        <v>0</v>
      </c>
      <c r="I178" s="140">
        <v>215.09299999999999</v>
      </c>
      <c r="J178" s="140">
        <v>247.54499999999999</v>
      </c>
      <c r="K178" s="140">
        <v>0</v>
      </c>
      <c r="L178" s="140">
        <v>684.13400000000001</v>
      </c>
      <c r="M178" s="141">
        <v>5</v>
      </c>
      <c r="N178" s="141">
        <v>4</v>
      </c>
      <c r="O178" s="129"/>
      <c r="P178" s="129"/>
      <c r="Q178" s="129"/>
      <c r="R178" s="129"/>
      <c r="S178" s="129"/>
      <c r="T178" s="129"/>
    </row>
    <row r="179" spans="1:20" ht="66" x14ac:dyDescent="0.3">
      <c r="A179" s="138"/>
      <c r="B179" s="142" t="s">
        <v>745</v>
      </c>
      <c r="C179" s="139" t="s">
        <v>124</v>
      </c>
      <c r="D179" s="139" t="s">
        <v>120</v>
      </c>
      <c r="E179" s="140">
        <v>124.077</v>
      </c>
      <c r="F179" s="140">
        <v>3</v>
      </c>
      <c r="G179" s="140">
        <v>0</v>
      </c>
      <c r="H179" s="140">
        <v>0</v>
      </c>
      <c r="I179" s="140">
        <v>0</v>
      </c>
      <c r="J179" s="140">
        <v>372.23099999999999</v>
      </c>
      <c r="K179" s="140">
        <v>0</v>
      </c>
      <c r="L179" s="140">
        <v>372.23099999999999</v>
      </c>
      <c r="M179" s="141">
        <v>3</v>
      </c>
      <c r="N179" s="141">
        <v>2</v>
      </c>
      <c r="O179" s="129"/>
      <c r="P179" s="129"/>
      <c r="Q179" s="129"/>
      <c r="R179" s="129"/>
      <c r="S179" s="129"/>
      <c r="T179" s="129"/>
    </row>
    <row r="180" spans="1:20" ht="49.5" x14ac:dyDescent="0.3">
      <c r="A180" s="138" t="s">
        <v>696</v>
      </c>
      <c r="B180" s="142" t="s">
        <v>679</v>
      </c>
      <c r="C180" s="139" t="s">
        <v>124</v>
      </c>
      <c r="D180" s="139" t="s">
        <v>120</v>
      </c>
      <c r="E180" s="140">
        <v>188.2236</v>
      </c>
      <c r="F180" s="140">
        <v>5</v>
      </c>
      <c r="G180" s="140">
        <v>318.18</v>
      </c>
      <c r="H180" s="140">
        <v>0</v>
      </c>
      <c r="I180" s="140">
        <v>327.2</v>
      </c>
      <c r="J180" s="140">
        <v>250.01900000000001</v>
      </c>
      <c r="K180" s="140">
        <v>45.719000000000001</v>
      </c>
      <c r="L180" s="140">
        <v>941.11800000000005</v>
      </c>
      <c r="M180" s="141">
        <v>5</v>
      </c>
      <c r="N180" s="141">
        <v>4</v>
      </c>
      <c r="O180" s="129"/>
      <c r="P180" s="129"/>
      <c r="Q180" s="129"/>
      <c r="R180" s="129"/>
      <c r="S180" s="129"/>
      <c r="T180" s="129"/>
    </row>
    <row r="181" spans="1:20" ht="49.5" x14ac:dyDescent="0.3">
      <c r="A181" s="138" t="s">
        <v>698</v>
      </c>
      <c r="B181" s="142" t="s">
        <v>681</v>
      </c>
      <c r="C181" s="139" t="s">
        <v>120</v>
      </c>
      <c r="D181" s="139" t="s">
        <v>124</v>
      </c>
      <c r="E181" s="140">
        <v>0</v>
      </c>
      <c r="F181" s="140">
        <v>5.5</v>
      </c>
      <c r="G181" s="140">
        <v>0</v>
      </c>
      <c r="H181" s="140">
        <v>0</v>
      </c>
      <c r="I181" s="140">
        <v>0</v>
      </c>
      <c r="J181" s="140">
        <v>0</v>
      </c>
      <c r="K181" s="140">
        <v>0</v>
      </c>
      <c r="L181" s="140">
        <v>0</v>
      </c>
      <c r="M181" s="141">
        <v>5</v>
      </c>
      <c r="N181" s="141">
        <v>4</v>
      </c>
      <c r="O181" s="129"/>
      <c r="P181" s="129"/>
      <c r="Q181" s="129"/>
      <c r="R181" s="129"/>
      <c r="S181" s="129"/>
      <c r="T181" s="129"/>
    </row>
    <row r="182" spans="1:20" x14ac:dyDescent="0.3">
      <c r="A182" s="138"/>
      <c r="B182" s="142"/>
      <c r="C182" s="139" t="s">
        <v>124</v>
      </c>
      <c r="D182" s="139" t="s">
        <v>120</v>
      </c>
      <c r="E182" s="140">
        <v>216.49599999999998</v>
      </c>
      <c r="F182" s="140">
        <v>5.5</v>
      </c>
      <c r="G182" s="140">
        <v>483.87099999999998</v>
      </c>
      <c r="H182" s="140">
        <v>0</v>
      </c>
      <c r="I182" s="140">
        <v>475.459</v>
      </c>
      <c r="J182" s="140">
        <v>339.64600000000002</v>
      </c>
      <c r="K182" s="140">
        <v>0</v>
      </c>
      <c r="L182" s="140">
        <v>1298.9759999999999</v>
      </c>
      <c r="M182" s="141">
        <v>6</v>
      </c>
      <c r="N182" s="141">
        <v>5</v>
      </c>
      <c r="O182" s="129"/>
      <c r="P182" s="129"/>
      <c r="Q182" s="129"/>
      <c r="R182" s="129"/>
      <c r="S182" s="129"/>
      <c r="T182" s="129"/>
    </row>
    <row r="183" spans="1:20" ht="82.5" x14ac:dyDescent="0.3">
      <c r="A183" s="138"/>
      <c r="B183" s="142" t="s">
        <v>807</v>
      </c>
      <c r="C183" s="139" t="s">
        <v>120</v>
      </c>
      <c r="D183" s="139" t="s">
        <v>124</v>
      </c>
      <c r="E183" s="140">
        <v>0</v>
      </c>
      <c r="F183" s="140">
        <v>4</v>
      </c>
      <c r="G183" s="140">
        <v>0</v>
      </c>
      <c r="H183" s="140">
        <v>0</v>
      </c>
      <c r="I183" s="140">
        <v>0</v>
      </c>
      <c r="J183" s="140">
        <v>0</v>
      </c>
      <c r="K183" s="140">
        <v>0</v>
      </c>
      <c r="L183" s="140">
        <v>0</v>
      </c>
      <c r="M183" s="141">
        <v>4</v>
      </c>
      <c r="N183" s="141">
        <v>3</v>
      </c>
      <c r="O183" s="129"/>
      <c r="P183" s="129"/>
      <c r="Q183" s="129"/>
      <c r="R183" s="129"/>
      <c r="S183" s="129"/>
      <c r="T183" s="129"/>
    </row>
    <row r="184" spans="1:20" ht="49.5" x14ac:dyDescent="0.3">
      <c r="A184" s="138"/>
      <c r="B184" s="142" t="s">
        <v>685</v>
      </c>
      <c r="C184" s="139" t="s">
        <v>120</v>
      </c>
      <c r="D184" s="139" t="s">
        <v>124</v>
      </c>
      <c r="E184" s="140">
        <v>0</v>
      </c>
      <c r="F184" s="140">
        <v>5</v>
      </c>
      <c r="G184" s="140">
        <v>0</v>
      </c>
      <c r="H184" s="140">
        <v>0</v>
      </c>
      <c r="I184" s="140">
        <v>0</v>
      </c>
      <c r="J184" s="140">
        <v>0</v>
      </c>
      <c r="K184" s="140">
        <v>0</v>
      </c>
      <c r="L184" s="140">
        <v>0</v>
      </c>
      <c r="M184" s="141">
        <v>5</v>
      </c>
      <c r="N184" s="141">
        <v>4</v>
      </c>
      <c r="O184" s="129"/>
      <c r="P184" s="129"/>
      <c r="Q184" s="129"/>
      <c r="R184" s="129"/>
      <c r="S184" s="129"/>
      <c r="T184" s="129"/>
    </row>
    <row r="185" spans="1:20" ht="49.5" x14ac:dyDescent="0.3">
      <c r="A185" s="138"/>
      <c r="B185" s="142" t="s">
        <v>687</v>
      </c>
      <c r="C185" s="139" t="s">
        <v>120</v>
      </c>
      <c r="D185" s="139" t="s">
        <v>124</v>
      </c>
      <c r="E185" s="140">
        <v>0</v>
      </c>
      <c r="F185" s="140">
        <v>5</v>
      </c>
      <c r="G185" s="140">
        <v>0</v>
      </c>
      <c r="H185" s="140">
        <v>0</v>
      </c>
      <c r="I185" s="140">
        <v>0</v>
      </c>
      <c r="J185" s="140">
        <v>0</v>
      </c>
      <c r="K185" s="140">
        <v>0</v>
      </c>
      <c r="L185" s="140">
        <v>0</v>
      </c>
      <c r="M185" s="141">
        <v>10</v>
      </c>
      <c r="N185" s="141">
        <v>8</v>
      </c>
      <c r="O185" s="129"/>
      <c r="P185" s="129"/>
      <c r="Q185" s="129"/>
      <c r="R185" s="129"/>
      <c r="S185" s="129"/>
      <c r="T185" s="129"/>
    </row>
    <row r="186" spans="1:20" ht="49.5" x14ac:dyDescent="0.3">
      <c r="A186" s="138"/>
      <c r="B186" s="142" t="s">
        <v>691</v>
      </c>
      <c r="C186" s="139" t="s">
        <v>120</v>
      </c>
      <c r="D186" s="139" t="s">
        <v>124</v>
      </c>
      <c r="E186" s="140">
        <v>0</v>
      </c>
      <c r="F186" s="140">
        <v>5</v>
      </c>
      <c r="G186" s="140">
        <v>0</v>
      </c>
      <c r="H186" s="140">
        <v>0</v>
      </c>
      <c r="I186" s="140">
        <v>0</v>
      </c>
      <c r="J186" s="140">
        <v>0</v>
      </c>
      <c r="K186" s="140">
        <v>0</v>
      </c>
      <c r="L186" s="140">
        <v>0</v>
      </c>
      <c r="M186" s="141">
        <v>5</v>
      </c>
      <c r="N186" s="141">
        <v>4</v>
      </c>
      <c r="O186" s="129"/>
      <c r="P186" s="129"/>
      <c r="Q186" s="129"/>
      <c r="R186" s="129"/>
      <c r="S186" s="129"/>
      <c r="T186" s="129"/>
    </row>
    <row r="187" spans="1:20" ht="82.5" x14ac:dyDescent="0.3">
      <c r="A187" s="138"/>
      <c r="B187" s="142" t="s">
        <v>693</v>
      </c>
      <c r="C187" s="139" t="s">
        <v>120</v>
      </c>
      <c r="D187" s="139" t="s">
        <v>124</v>
      </c>
      <c r="E187" s="140">
        <v>0</v>
      </c>
      <c r="F187" s="140">
        <v>5</v>
      </c>
      <c r="G187" s="140">
        <v>0</v>
      </c>
      <c r="H187" s="140">
        <v>0</v>
      </c>
      <c r="I187" s="140">
        <v>0</v>
      </c>
      <c r="J187" s="140">
        <v>0</v>
      </c>
      <c r="K187" s="140">
        <v>0</v>
      </c>
      <c r="L187" s="140">
        <v>0</v>
      </c>
      <c r="M187" s="141">
        <v>5</v>
      </c>
      <c r="N187" s="141">
        <v>4</v>
      </c>
      <c r="O187" s="129"/>
      <c r="P187" s="129"/>
      <c r="Q187" s="129"/>
      <c r="R187" s="129"/>
      <c r="S187" s="129"/>
      <c r="T187" s="129"/>
    </row>
    <row r="188" spans="1:20" ht="66" x14ac:dyDescent="0.3">
      <c r="A188" s="138" t="s">
        <v>699</v>
      </c>
      <c r="B188" s="142" t="s">
        <v>808</v>
      </c>
      <c r="C188" s="139" t="s">
        <v>124</v>
      </c>
      <c r="D188" s="139" t="s">
        <v>120</v>
      </c>
      <c r="E188" s="140">
        <v>3.7428571428571429</v>
      </c>
      <c r="F188" s="140">
        <v>7</v>
      </c>
      <c r="G188" s="140">
        <v>0</v>
      </c>
      <c r="H188" s="140">
        <v>0</v>
      </c>
      <c r="I188" s="140">
        <v>0</v>
      </c>
      <c r="J188" s="140">
        <v>0</v>
      </c>
      <c r="K188" s="140">
        <v>26.2</v>
      </c>
      <c r="L188" s="140">
        <v>26.2</v>
      </c>
      <c r="M188" s="141">
        <v>7</v>
      </c>
      <c r="N188" s="141">
        <v>6</v>
      </c>
      <c r="O188" s="129"/>
      <c r="P188" s="129"/>
      <c r="Q188" s="129"/>
      <c r="R188" s="129"/>
      <c r="S188" s="129"/>
      <c r="T188" s="129"/>
    </row>
    <row r="189" spans="1:20" ht="33" x14ac:dyDescent="0.3">
      <c r="A189" s="138"/>
      <c r="B189" s="142" t="s">
        <v>809</v>
      </c>
      <c r="C189" s="139" t="s">
        <v>124</v>
      </c>
      <c r="D189" s="139" t="s">
        <v>120</v>
      </c>
      <c r="E189" s="140">
        <v>156.976775</v>
      </c>
      <c r="F189" s="140">
        <v>4.5</v>
      </c>
      <c r="G189" s="140">
        <v>632.23199999999997</v>
      </c>
      <c r="H189" s="140">
        <v>0</v>
      </c>
      <c r="I189" s="140">
        <v>280.23200000000003</v>
      </c>
      <c r="J189" s="140">
        <v>362.78900000000004</v>
      </c>
      <c r="K189" s="140">
        <v>0</v>
      </c>
      <c r="L189" s="140">
        <v>1275.2529999999999</v>
      </c>
      <c r="M189" s="141">
        <v>9</v>
      </c>
      <c r="N189" s="141">
        <v>7</v>
      </c>
      <c r="O189" s="129"/>
      <c r="P189" s="129"/>
      <c r="Q189" s="129"/>
      <c r="R189" s="129"/>
      <c r="S189" s="129"/>
      <c r="T189" s="129"/>
    </row>
    <row r="190" spans="1:20" ht="66" x14ac:dyDescent="0.3">
      <c r="A190" s="138"/>
      <c r="B190" s="142" t="s">
        <v>710</v>
      </c>
      <c r="C190" s="139" t="s">
        <v>124</v>
      </c>
      <c r="D190" s="139" t="s">
        <v>120</v>
      </c>
      <c r="E190" s="140">
        <v>192.90950000000001</v>
      </c>
      <c r="F190" s="140">
        <v>4</v>
      </c>
      <c r="G190" s="140">
        <v>225.81100000000001</v>
      </c>
      <c r="H190" s="140">
        <v>0</v>
      </c>
      <c r="I190" s="140">
        <v>280.23200000000003</v>
      </c>
      <c r="J190" s="140">
        <v>265.59500000000003</v>
      </c>
      <c r="K190" s="140">
        <v>0</v>
      </c>
      <c r="L190" s="140">
        <v>771.63800000000003</v>
      </c>
      <c r="M190" s="141">
        <v>4</v>
      </c>
      <c r="N190" s="141">
        <v>3</v>
      </c>
      <c r="O190" s="129"/>
      <c r="P190" s="129"/>
      <c r="Q190" s="129"/>
      <c r="R190" s="129"/>
      <c r="S190" s="129"/>
      <c r="T190" s="129"/>
    </row>
    <row r="191" spans="1:20" ht="33" x14ac:dyDescent="0.3">
      <c r="A191" s="138"/>
      <c r="B191" s="142" t="s">
        <v>711</v>
      </c>
      <c r="C191" s="139" t="s">
        <v>124</v>
      </c>
      <c r="D191" s="139" t="s">
        <v>120</v>
      </c>
      <c r="E191" s="140">
        <v>192.90950000000001</v>
      </c>
      <c r="F191" s="140">
        <v>4</v>
      </c>
      <c r="G191" s="140">
        <v>225.81100000000001</v>
      </c>
      <c r="H191" s="140">
        <v>0</v>
      </c>
      <c r="I191" s="140">
        <v>280.23200000000003</v>
      </c>
      <c r="J191" s="140">
        <v>265.59500000000003</v>
      </c>
      <c r="K191" s="140">
        <v>0</v>
      </c>
      <c r="L191" s="140">
        <v>771.63800000000003</v>
      </c>
      <c r="M191" s="141">
        <v>4</v>
      </c>
      <c r="N191" s="141">
        <v>3</v>
      </c>
      <c r="O191" s="129"/>
      <c r="P191" s="129"/>
      <c r="Q191" s="129"/>
      <c r="R191" s="129"/>
      <c r="S191" s="129"/>
      <c r="T191" s="129"/>
    </row>
    <row r="192" spans="1:20" ht="49.5" x14ac:dyDescent="0.3">
      <c r="A192" s="138"/>
      <c r="B192" s="142" t="s">
        <v>810</v>
      </c>
      <c r="C192" s="139" t="s">
        <v>124</v>
      </c>
      <c r="D192" s="139" t="s">
        <v>120</v>
      </c>
      <c r="E192" s="140">
        <v>16.119</v>
      </c>
      <c r="F192" s="140">
        <v>3</v>
      </c>
      <c r="G192" s="140">
        <v>0</v>
      </c>
      <c r="H192" s="140">
        <v>0</v>
      </c>
      <c r="I192" s="140">
        <v>0</v>
      </c>
      <c r="J192" s="140">
        <v>48.356999999999999</v>
      </c>
      <c r="K192" s="140">
        <v>0</v>
      </c>
      <c r="L192" s="140">
        <v>48.356999999999999</v>
      </c>
      <c r="M192" s="141">
        <v>3</v>
      </c>
      <c r="N192" s="141">
        <v>2</v>
      </c>
      <c r="O192" s="129"/>
      <c r="P192" s="129"/>
      <c r="Q192" s="129"/>
      <c r="R192" s="129"/>
      <c r="S192" s="129"/>
      <c r="T192" s="129"/>
    </row>
    <row r="193" spans="1:20" ht="49.5" x14ac:dyDescent="0.3">
      <c r="A193" s="138"/>
      <c r="B193" s="142" t="s">
        <v>716</v>
      </c>
      <c r="C193" s="139" t="s">
        <v>124</v>
      </c>
      <c r="D193" s="139" t="s">
        <v>120</v>
      </c>
      <c r="E193" s="140">
        <v>16.119</v>
      </c>
      <c r="F193" s="140">
        <v>3</v>
      </c>
      <c r="G193" s="140">
        <v>0</v>
      </c>
      <c r="H193" s="140">
        <v>0</v>
      </c>
      <c r="I193" s="140">
        <v>0</v>
      </c>
      <c r="J193" s="140">
        <v>48.356999999999999</v>
      </c>
      <c r="K193" s="140">
        <v>0</v>
      </c>
      <c r="L193" s="140">
        <v>48.356999999999999</v>
      </c>
      <c r="M193" s="141">
        <v>3</v>
      </c>
      <c r="N193" s="141">
        <v>2</v>
      </c>
      <c r="O193" s="129"/>
      <c r="P193" s="129"/>
      <c r="Q193" s="129"/>
      <c r="R193" s="129"/>
      <c r="S193" s="129"/>
      <c r="T193" s="129"/>
    </row>
    <row r="194" spans="1:20" ht="49.5" x14ac:dyDescent="0.3">
      <c r="A194" s="138"/>
      <c r="B194" s="142" t="s">
        <v>811</v>
      </c>
      <c r="C194" s="139" t="s">
        <v>124</v>
      </c>
      <c r="D194" s="139" t="s">
        <v>120</v>
      </c>
      <c r="E194" s="140">
        <v>16.119</v>
      </c>
      <c r="F194" s="140">
        <v>3</v>
      </c>
      <c r="G194" s="140">
        <v>0</v>
      </c>
      <c r="H194" s="140">
        <v>0</v>
      </c>
      <c r="I194" s="140">
        <v>0</v>
      </c>
      <c r="J194" s="140">
        <v>48.356999999999999</v>
      </c>
      <c r="K194" s="140">
        <v>0</v>
      </c>
      <c r="L194" s="140">
        <v>48.356999999999999</v>
      </c>
      <c r="M194" s="141">
        <v>3</v>
      </c>
      <c r="N194" s="141">
        <v>2</v>
      </c>
      <c r="O194" s="129"/>
      <c r="P194" s="129"/>
      <c r="Q194" s="129"/>
      <c r="R194" s="129"/>
      <c r="S194" s="129"/>
      <c r="T194" s="129"/>
    </row>
    <row r="195" spans="1:20" ht="49.5" x14ac:dyDescent="0.3">
      <c r="A195" s="138"/>
      <c r="B195" s="142" t="s">
        <v>717</v>
      </c>
      <c r="C195" s="139" t="s">
        <v>124</v>
      </c>
      <c r="D195" s="139" t="s">
        <v>120</v>
      </c>
      <c r="E195" s="140">
        <v>16.119</v>
      </c>
      <c r="F195" s="140">
        <v>3</v>
      </c>
      <c r="G195" s="140">
        <v>0</v>
      </c>
      <c r="H195" s="140">
        <v>0</v>
      </c>
      <c r="I195" s="140">
        <v>0</v>
      </c>
      <c r="J195" s="140">
        <v>48.356999999999999</v>
      </c>
      <c r="K195" s="140">
        <v>0</v>
      </c>
      <c r="L195" s="140">
        <v>48.356999999999999</v>
      </c>
      <c r="M195" s="141">
        <v>3</v>
      </c>
      <c r="N195" s="141">
        <v>2</v>
      </c>
      <c r="O195" s="129"/>
      <c r="P195" s="129"/>
      <c r="Q195" s="129"/>
      <c r="R195" s="129"/>
      <c r="S195" s="129"/>
      <c r="T195" s="129"/>
    </row>
    <row r="196" spans="1:20" ht="33" x14ac:dyDescent="0.3">
      <c r="A196" s="138"/>
      <c r="B196" s="142" t="s">
        <v>812</v>
      </c>
      <c r="C196" s="139" t="s">
        <v>124</v>
      </c>
      <c r="D196" s="139" t="s">
        <v>120</v>
      </c>
      <c r="E196" s="140">
        <v>16.119</v>
      </c>
      <c r="F196" s="140">
        <v>3</v>
      </c>
      <c r="G196" s="140">
        <v>0</v>
      </c>
      <c r="H196" s="140">
        <v>0</v>
      </c>
      <c r="I196" s="140">
        <v>0</v>
      </c>
      <c r="J196" s="140">
        <v>48.356999999999999</v>
      </c>
      <c r="K196" s="140">
        <v>0</v>
      </c>
      <c r="L196" s="140">
        <v>48.356999999999999</v>
      </c>
      <c r="M196" s="141">
        <v>3</v>
      </c>
      <c r="N196" s="141">
        <v>2</v>
      </c>
      <c r="O196" s="129"/>
      <c r="P196" s="129"/>
      <c r="Q196" s="129"/>
      <c r="R196" s="129"/>
      <c r="S196" s="129"/>
      <c r="T196" s="129"/>
    </row>
    <row r="197" spans="1:20" ht="33" x14ac:dyDescent="0.3">
      <c r="A197" s="138" t="s">
        <v>718</v>
      </c>
      <c r="B197" s="142" t="s">
        <v>695</v>
      </c>
      <c r="C197" s="139" t="s">
        <v>124</v>
      </c>
      <c r="D197" s="139" t="s">
        <v>120</v>
      </c>
      <c r="E197" s="140">
        <v>111.914</v>
      </c>
      <c r="F197" s="140">
        <v>2</v>
      </c>
      <c r="G197" s="140">
        <v>131.95699999999999</v>
      </c>
      <c r="H197" s="140">
        <v>0</v>
      </c>
      <c r="I197" s="140">
        <v>23.867999999999999</v>
      </c>
      <c r="J197" s="140">
        <v>61.405000000000001</v>
      </c>
      <c r="K197" s="140">
        <v>6.5979999999999999</v>
      </c>
      <c r="L197" s="140">
        <v>223.828</v>
      </c>
      <c r="M197" s="141">
        <v>2</v>
      </c>
      <c r="N197" s="141">
        <v>1</v>
      </c>
      <c r="O197" s="129"/>
      <c r="P197" s="129"/>
      <c r="Q197" s="129"/>
      <c r="R197" s="129"/>
      <c r="S197" s="129"/>
      <c r="T197" s="129"/>
    </row>
    <row r="198" spans="1:20" x14ac:dyDescent="0.3">
      <c r="A198" s="138" t="s">
        <v>155</v>
      </c>
      <c r="B198" s="138"/>
      <c r="C198" s="138"/>
      <c r="D198" s="138"/>
      <c r="E198" s="140">
        <v>106.99583399239081</v>
      </c>
      <c r="F198" s="140">
        <v>4.5903614457831337</v>
      </c>
      <c r="G198" s="140">
        <v>49116.315000000024</v>
      </c>
      <c r="H198" s="140">
        <v>0</v>
      </c>
      <c r="I198" s="140">
        <v>24675.003000000001</v>
      </c>
      <c r="J198" s="140">
        <v>34376.497000000039</v>
      </c>
      <c r="K198" s="140">
        <v>792.55399999999997</v>
      </c>
      <c r="L198" s="140">
        <v>108960.36900000001</v>
      </c>
      <c r="M198" s="141">
        <v>1143</v>
      </c>
      <c r="N198" s="141">
        <v>894</v>
      </c>
      <c r="O198"/>
      <c r="P198" s="129"/>
      <c r="Q198" s="129"/>
      <c r="R198" s="129"/>
      <c r="S198" s="129"/>
      <c r="T198" s="129"/>
    </row>
    <row r="199" spans="1:20" x14ac:dyDescent="0.3">
      <c r="A199"/>
      <c r="B199" s="143"/>
      <c r="C199"/>
      <c r="D199"/>
      <c r="E199"/>
      <c r="F199"/>
      <c r="G199"/>
      <c r="H199"/>
      <c r="I199"/>
      <c r="J199"/>
      <c r="K199"/>
      <c r="L199"/>
      <c r="M199"/>
      <c r="N199"/>
      <c r="O199" s="129"/>
      <c r="P199" s="129"/>
      <c r="Q199" s="129"/>
      <c r="R199" s="129"/>
      <c r="S199" s="129"/>
      <c r="T199" s="129"/>
    </row>
    <row r="200" spans="1:20" x14ac:dyDescent="0.3">
      <c r="A200"/>
      <c r="B200" s="143"/>
      <c r="C200"/>
      <c r="D200"/>
      <c r="E200" s="145"/>
      <c r="F200"/>
      <c r="G200"/>
      <c r="H200"/>
      <c r="I200"/>
      <c r="J200"/>
      <c r="K200"/>
      <c r="L200"/>
      <c r="M200"/>
      <c r="N200"/>
      <c r="O200" s="129"/>
      <c r="P200" s="129"/>
      <c r="Q200" s="129"/>
      <c r="R200" s="129"/>
      <c r="S200" s="129"/>
      <c r="T200" s="129"/>
    </row>
    <row r="201" spans="1:20" x14ac:dyDescent="0.3">
      <c r="A201"/>
      <c r="B201" s="143"/>
      <c r="C201"/>
      <c r="D201"/>
      <c r="E201" s="145"/>
      <c r="F201"/>
      <c r="G201"/>
      <c r="H201"/>
      <c r="I201"/>
      <c r="J201"/>
      <c r="K201"/>
      <c r="L201"/>
      <c r="M201"/>
      <c r="N201"/>
      <c r="O201" s="129"/>
      <c r="P201" s="129"/>
      <c r="Q201" s="129"/>
      <c r="R201" s="129"/>
      <c r="S201" s="129"/>
      <c r="T201" s="129"/>
    </row>
    <row r="202" spans="1:20" x14ac:dyDescent="0.3">
      <c r="A202"/>
      <c r="B202" s="143"/>
      <c r="C202"/>
      <c r="D202"/>
      <c r="E202" s="145"/>
      <c r="F202"/>
      <c r="G202"/>
      <c r="H202"/>
      <c r="I202"/>
      <c r="J202"/>
      <c r="K202"/>
      <c r="L202"/>
      <c r="M202"/>
      <c r="N202"/>
      <c r="O202" s="129"/>
      <c r="P202" s="129"/>
      <c r="Q202" s="129"/>
      <c r="R202" s="129"/>
      <c r="S202" s="129"/>
      <c r="T202" s="129"/>
    </row>
    <row r="203" spans="1:20" x14ac:dyDescent="0.3">
      <c r="A203"/>
      <c r="B203" s="143"/>
      <c r="C203"/>
      <c r="D203"/>
      <c r="E203" s="145"/>
      <c r="F203"/>
      <c r="G203"/>
      <c r="H203"/>
      <c r="I203"/>
      <c r="J203"/>
      <c r="K203"/>
      <c r="L203"/>
      <c r="M203"/>
      <c r="N203"/>
      <c r="O203" s="129"/>
      <c r="P203" s="129"/>
      <c r="Q203" s="129"/>
      <c r="R203" s="129"/>
      <c r="S203" s="129"/>
      <c r="T203" s="129"/>
    </row>
    <row r="204" spans="1:20" x14ac:dyDescent="0.3">
      <c r="A204"/>
      <c r="B204" s="143"/>
      <c r="C204"/>
      <c r="D204"/>
      <c r="E204" s="145"/>
      <c r="F204"/>
      <c r="G204"/>
      <c r="H204"/>
      <c r="I204"/>
      <c r="J204"/>
      <c r="K204"/>
      <c r="L204"/>
      <c r="M204"/>
      <c r="N204"/>
      <c r="O204" s="129"/>
      <c r="P204" s="129"/>
      <c r="Q204" s="129"/>
      <c r="R204" s="129"/>
      <c r="S204" s="129"/>
      <c r="T204" s="129"/>
    </row>
    <row r="205" spans="1:20" x14ac:dyDescent="0.3">
      <c r="A205"/>
      <c r="B205" s="143"/>
      <c r="C205"/>
      <c r="D205"/>
      <c r="E205" s="145"/>
      <c r="F205"/>
      <c r="G205"/>
      <c r="H205"/>
      <c r="I205"/>
      <c r="J205"/>
      <c r="K205"/>
      <c r="L205"/>
      <c r="M205"/>
      <c r="N205"/>
      <c r="O205" s="129"/>
      <c r="P205" s="129"/>
      <c r="Q205" s="129"/>
      <c r="R205" s="129"/>
      <c r="S205" s="129"/>
      <c r="T205" s="129"/>
    </row>
    <row r="206" spans="1:20" x14ac:dyDescent="0.3">
      <c r="A206"/>
      <c r="B206" s="143"/>
      <c r="C206"/>
      <c r="D206"/>
      <c r="E206" s="145"/>
      <c r="F206"/>
      <c r="G206"/>
      <c r="H206"/>
      <c r="I206"/>
      <c r="J206"/>
      <c r="K206"/>
      <c r="L206"/>
      <c r="M206"/>
      <c r="N206"/>
      <c r="O206" s="129"/>
      <c r="P206" s="129"/>
      <c r="Q206" s="129"/>
      <c r="R206" s="129"/>
      <c r="S206" s="129"/>
      <c r="T206" s="129"/>
    </row>
    <row r="207" spans="1:20" x14ac:dyDescent="0.3">
      <c r="A207"/>
      <c r="B207" s="143"/>
      <c r="C207"/>
      <c r="D207"/>
      <c r="E207" s="145"/>
      <c r="F207"/>
      <c r="G207"/>
      <c r="H207"/>
      <c r="I207"/>
      <c r="J207"/>
      <c r="K207"/>
      <c r="L207"/>
      <c r="M207"/>
      <c r="N207"/>
      <c r="O207" s="129"/>
      <c r="P207" s="129"/>
      <c r="Q207" s="129"/>
      <c r="R207" s="129"/>
      <c r="S207" s="129"/>
      <c r="T207" s="129"/>
    </row>
    <row r="208" spans="1:20" x14ac:dyDescent="0.3">
      <c r="A208"/>
      <c r="B208" s="143"/>
      <c r="C208"/>
      <c r="D208"/>
      <c r="E208" s="145"/>
      <c r="F208"/>
      <c r="G208"/>
      <c r="H208"/>
      <c r="I208"/>
      <c r="J208"/>
      <c r="K208"/>
      <c r="L208"/>
      <c r="M208"/>
      <c r="N208"/>
      <c r="O208" s="129"/>
      <c r="P208" s="129"/>
      <c r="Q208" s="129"/>
      <c r="R208" s="129"/>
      <c r="S208" s="129"/>
      <c r="T208" s="129"/>
    </row>
    <row r="209" spans="1:20" x14ac:dyDescent="0.3">
      <c r="A209"/>
      <c r="B209" s="143"/>
      <c r="C209"/>
      <c r="D209"/>
      <c r="E209" s="145"/>
      <c r="F209"/>
      <c r="G209"/>
      <c r="H209"/>
      <c r="I209"/>
      <c r="J209"/>
      <c r="K209"/>
      <c r="L209"/>
      <c r="M209"/>
      <c r="N209"/>
      <c r="O209" s="129"/>
      <c r="P209" s="129"/>
      <c r="Q209" s="129"/>
      <c r="R209" s="129"/>
      <c r="S209" s="129"/>
      <c r="T209" s="129"/>
    </row>
    <row r="210" spans="1:20" x14ac:dyDescent="0.3">
      <c r="A210"/>
      <c r="B210" s="143"/>
      <c r="C210"/>
      <c r="D210"/>
      <c r="E210" s="145"/>
      <c r="F210"/>
      <c r="G210"/>
      <c r="H210"/>
      <c r="I210"/>
      <c r="J210"/>
      <c r="K210"/>
      <c r="L210"/>
      <c r="M210"/>
      <c r="N210"/>
      <c r="O210" s="129"/>
      <c r="P210" s="129"/>
      <c r="Q210" s="129"/>
      <c r="R210" s="129"/>
      <c r="S210" s="129"/>
      <c r="T210" s="129"/>
    </row>
    <row r="211" spans="1:20" x14ac:dyDescent="0.3">
      <c r="A211"/>
      <c r="B211" s="143"/>
      <c r="C211"/>
      <c r="D211"/>
      <c r="E211" s="145"/>
      <c r="F211"/>
      <c r="G211"/>
      <c r="H211"/>
      <c r="I211"/>
      <c r="J211"/>
      <c r="K211"/>
      <c r="L211"/>
      <c r="M211"/>
      <c r="N211"/>
      <c r="O211" s="129"/>
      <c r="P211" s="129"/>
      <c r="Q211" s="129"/>
      <c r="R211" s="129"/>
      <c r="S211" s="129"/>
      <c r="T211" s="129"/>
    </row>
    <row r="212" spans="1:20" x14ac:dyDescent="0.3">
      <c r="A212"/>
      <c r="B212" s="143"/>
      <c r="C212"/>
      <c r="D212"/>
      <c r="E212" s="145"/>
      <c r="F212"/>
      <c r="G212"/>
      <c r="H212"/>
      <c r="I212"/>
      <c r="J212"/>
      <c r="K212"/>
      <c r="L212"/>
      <c r="M212"/>
      <c r="N212"/>
      <c r="O212" s="129"/>
      <c r="P212" s="129"/>
      <c r="Q212" s="129"/>
      <c r="R212" s="129"/>
      <c r="S212" s="129"/>
      <c r="T212" s="129"/>
    </row>
    <row r="213" spans="1:20" x14ac:dyDescent="0.3">
      <c r="A213"/>
      <c r="B213" s="143"/>
      <c r="C213"/>
      <c r="D213"/>
      <c r="E213" s="145"/>
      <c r="F213"/>
      <c r="G213"/>
      <c r="H213"/>
      <c r="I213"/>
      <c r="J213"/>
      <c r="K213"/>
      <c r="L213"/>
      <c r="M213"/>
      <c r="N213"/>
      <c r="O213" s="129"/>
      <c r="P213" s="129"/>
      <c r="Q213" s="129"/>
      <c r="R213" s="129"/>
      <c r="S213" s="129"/>
      <c r="T213" s="129"/>
    </row>
    <row r="214" spans="1:20" x14ac:dyDescent="0.3">
      <c r="A214"/>
      <c r="B214" s="143"/>
      <c r="C214"/>
      <c r="D214"/>
      <c r="E214" s="145"/>
      <c r="F214"/>
      <c r="G214"/>
      <c r="H214"/>
      <c r="I214"/>
      <c r="J214"/>
      <c r="K214"/>
      <c r="L214"/>
      <c r="M214"/>
      <c r="N214"/>
      <c r="O214" s="129"/>
      <c r="P214" s="129"/>
      <c r="Q214" s="129"/>
      <c r="R214" s="129"/>
      <c r="S214" s="129"/>
      <c r="T214" s="129"/>
    </row>
    <row r="215" spans="1:20" x14ac:dyDescent="0.3">
      <c r="A215"/>
      <c r="B215" s="143"/>
      <c r="C215"/>
      <c r="D215"/>
      <c r="E215" s="145"/>
      <c r="F215"/>
      <c r="G215"/>
      <c r="H215"/>
      <c r="I215"/>
      <c r="J215"/>
      <c r="K215"/>
      <c r="L215"/>
      <c r="M215"/>
      <c r="N215"/>
      <c r="O215" s="129"/>
      <c r="P215" s="129"/>
      <c r="Q215" s="129"/>
      <c r="R215" s="129"/>
      <c r="S215" s="129"/>
      <c r="T215" s="129"/>
    </row>
    <row r="216" spans="1:20" x14ac:dyDescent="0.3">
      <c r="A216"/>
      <c r="B216" s="143"/>
      <c r="C216"/>
      <c r="D216"/>
      <c r="E216" s="145"/>
      <c r="F216"/>
      <c r="G216"/>
      <c r="H216"/>
      <c r="I216"/>
      <c r="J216"/>
      <c r="K216"/>
      <c r="L216"/>
      <c r="M216"/>
      <c r="N216"/>
      <c r="O216" s="129"/>
      <c r="P216" s="129"/>
      <c r="Q216" s="129"/>
      <c r="R216" s="129"/>
      <c r="S216" s="129"/>
      <c r="T216" s="129"/>
    </row>
    <row r="217" spans="1:20" x14ac:dyDescent="0.3">
      <c r="A217"/>
      <c r="B217" s="143"/>
      <c r="C217"/>
      <c r="D217"/>
      <c r="E217" s="145"/>
      <c r="F217"/>
      <c r="G217"/>
      <c r="H217"/>
      <c r="I217"/>
      <c r="J217"/>
      <c r="K217"/>
      <c r="L217"/>
      <c r="M217"/>
      <c r="N217"/>
      <c r="O217" s="129"/>
      <c r="P217" s="129"/>
      <c r="Q217" s="129"/>
      <c r="R217" s="129"/>
      <c r="S217" s="129"/>
      <c r="T217" s="129"/>
    </row>
    <row r="218" spans="1:20" x14ac:dyDescent="0.3">
      <c r="A218"/>
      <c r="B218" s="143"/>
      <c r="C218"/>
      <c r="D218"/>
      <c r="E218" s="145"/>
      <c r="F218"/>
      <c r="G218"/>
      <c r="H218"/>
      <c r="I218"/>
      <c r="J218"/>
      <c r="K218"/>
      <c r="L218"/>
      <c r="M218"/>
      <c r="N218"/>
      <c r="O218" s="129"/>
      <c r="P218" s="129"/>
      <c r="Q218" s="129"/>
      <c r="R218" s="129"/>
      <c r="S218" s="129"/>
      <c r="T218" s="129"/>
    </row>
    <row r="219" spans="1:20" x14ac:dyDescent="0.3">
      <c r="A219"/>
      <c r="B219" s="143"/>
      <c r="C219"/>
      <c r="D219"/>
      <c r="E219" s="145"/>
      <c r="F219"/>
      <c r="G219"/>
      <c r="H219"/>
      <c r="I219"/>
      <c r="J219"/>
      <c r="K219"/>
      <c r="L219"/>
      <c r="M219"/>
      <c r="N219"/>
      <c r="O219" s="129"/>
      <c r="P219" s="129"/>
      <c r="Q219" s="129"/>
      <c r="R219" s="129"/>
      <c r="S219" s="129"/>
      <c r="T219" s="129"/>
    </row>
    <row r="220" spans="1:20" x14ac:dyDescent="0.3">
      <c r="A220"/>
      <c r="B220" s="143"/>
      <c r="C220"/>
      <c r="D220"/>
      <c r="E220" s="145"/>
      <c r="F220"/>
      <c r="G220"/>
      <c r="H220"/>
      <c r="I220"/>
      <c r="J220"/>
      <c r="K220"/>
      <c r="L220"/>
      <c r="M220"/>
      <c r="N220"/>
      <c r="O220" s="129"/>
      <c r="P220" s="129"/>
      <c r="Q220" s="129"/>
      <c r="R220" s="129"/>
      <c r="S220" s="129"/>
      <c r="T220" s="129"/>
    </row>
    <row r="221" spans="1:20" x14ac:dyDescent="0.3">
      <c r="A221"/>
      <c r="B221" s="143"/>
      <c r="C221"/>
      <c r="D221"/>
      <c r="E221" s="145"/>
      <c r="F221"/>
      <c r="G221"/>
      <c r="H221"/>
      <c r="I221"/>
      <c r="J221"/>
      <c r="K221"/>
      <c r="L221"/>
      <c r="M221"/>
      <c r="N221"/>
      <c r="O221" s="129"/>
      <c r="P221" s="129"/>
      <c r="Q221" s="129"/>
      <c r="R221" s="129"/>
      <c r="S221" s="129"/>
      <c r="T221" s="129"/>
    </row>
    <row r="222" spans="1:20" x14ac:dyDescent="0.3">
      <c r="A222"/>
      <c r="B222" s="143"/>
      <c r="C222"/>
      <c r="D222"/>
      <c r="E222" s="145"/>
      <c r="F222"/>
      <c r="G222"/>
      <c r="H222"/>
      <c r="I222"/>
      <c r="J222"/>
      <c r="K222"/>
      <c r="L222"/>
      <c r="M222"/>
      <c r="N222"/>
      <c r="O222" s="129"/>
      <c r="P222" s="129"/>
      <c r="Q222" s="129"/>
      <c r="R222" s="129"/>
      <c r="S222" s="129"/>
      <c r="T222" s="129"/>
    </row>
    <row r="223" spans="1:20" x14ac:dyDescent="0.3">
      <c r="A223"/>
      <c r="B223" s="143"/>
      <c r="C223"/>
      <c r="D223"/>
      <c r="E223" s="145"/>
      <c r="F223"/>
      <c r="G223"/>
      <c r="H223"/>
      <c r="I223"/>
      <c r="J223"/>
      <c r="K223"/>
      <c r="L223"/>
      <c r="M223"/>
      <c r="N223"/>
      <c r="O223" s="129"/>
      <c r="P223" s="129"/>
      <c r="Q223" s="129"/>
      <c r="R223" s="129"/>
      <c r="S223" s="129"/>
      <c r="T223" s="129"/>
    </row>
    <row r="224" spans="1:20" x14ac:dyDescent="0.3">
      <c r="A224"/>
      <c r="B224" s="143"/>
      <c r="C224"/>
      <c r="D224"/>
      <c r="E224" s="145"/>
      <c r="F224"/>
      <c r="G224"/>
      <c r="H224"/>
      <c r="I224"/>
      <c r="J224"/>
      <c r="K224"/>
      <c r="L224"/>
      <c r="M224"/>
      <c r="N224"/>
      <c r="O224" s="129"/>
      <c r="P224" s="129"/>
      <c r="Q224" s="129"/>
      <c r="R224" s="129"/>
      <c r="S224" s="129"/>
      <c r="T224" s="129"/>
    </row>
    <row r="225" spans="1:20" x14ac:dyDescent="0.3">
      <c r="A225"/>
      <c r="B225" s="143"/>
      <c r="C225"/>
      <c r="D225"/>
      <c r="E225" s="145"/>
      <c r="F225"/>
      <c r="G225"/>
      <c r="H225"/>
      <c r="I225"/>
      <c r="J225"/>
      <c r="K225"/>
      <c r="L225"/>
      <c r="M225"/>
      <c r="N225"/>
      <c r="O225" s="129"/>
      <c r="P225" s="129"/>
      <c r="Q225" s="129"/>
      <c r="R225" s="129"/>
      <c r="S225" s="129"/>
      <c r="T225" s="129"/>
    </row>
    <row r="226" spans="1:20" x14ac:dyDescent="0.3">
      <c r="A226"/>
      <c r="B226" s="143"/>
      <c r="C226"/>
      <c r="D226"/>
      <c r="E226" s="145"/>
      <c r="F226"/>
      <c r="G226"/>
      <c r="H226"/>
      <c r="I226"/>
      <c r="J226"/>
      <c r="K226"/>
      <c r="L226"/>
      <c r="M226"/>
      <c r="N226"/>
      <c r="O226" s="129"/>
      <c r="P226" s="129"/>
      <c r="Q226" s="129"/>
      <c r="R226" s="129"/>
      <c r="S226" s="129"/>
      <c r="T226" s="129"/>
    </row>
    <row r="227" spans="1:20" x14ac:dyDescent="0.3">
      <c r="A227"/>
      <c r="B227" s="143"/>
      <c r="C227"/>
      <c r="D227"/>
      <c r="E227" s="145"/>
      <c r="F227"/>
      <c r="G227"/>
      <c r="H227"/>
      <c r="I227"/>
      <c r="J227"/>
      <c r="K227"/>
      <c r="L227"/>
      <c r="M227"/>
      <c r="N227"/>
      <c r="O227" s="129"/>
      <c r="P227" s="129"/>
      <c r="Q227" s="129"/>
      <c r="R227" s="129"/>
      <c r="S227" s="129"/>
      <c r="T227" s="129"/>
    </row>
    <row r="228" spans="1:20" x14ac:dyDescent="0.3">
      <c r="A228"/>
      <c r="B228" s="143"/>
      <c r="C228"/>
      <c r="D228"/>
      <c r="E228" s="145"/>
      <c r="F228"/>
      <c r="G228"/>
      <c r="H228"/>
      <c r="I228"/>
      <c r="J228"/>
      <c r="K228"/>
      <c r="L228"/>
      <c r="M228"/>
      <c r="N228"/>
      <c r="O228" s="129"/>
      <c r="P228" s="129"/>
      <c r="Q228" s="129"/>
      <c r="R228" s="129"/>
      <c r="S228" s="129"/>
      <c r="T228" s="129"/>
    </row>
    <row r="229" spans="1:20" x14ac:dyDescent="0.3">
      <c r="A229"/>
      <c r="B229" s="143"/>
      <c r="C229"/>
      <c r="D229"/>
      <c r="E229" s="145"/>
      <c r="F229"/>
      <c r="G229"/>
      <c r="H229"/>
      <c r="I229"/>
      <c r="J229"/>
      <c r="K229"/>
      <c r="L229"/>
      <c r="M229"/>
      <c r="N229"/>
      <c r="O229" s="129"/>
      <c r="P229" s="129"/>
      <c r="Q229" s="129"/>
      <c r="R229" s="129"/>
      <c r="S229" s="129"/>
      <c r="T229" s="129"/>
    </row>
    <row r="230" spans="1:20" x14ac:dyDescent="0.3">
      <c r="A230"/>
      <c r="B230" s="143"/>
      <c r="C230"/>
      <c r="D230"/>
      <c r="E230" s="145"/>
      <c r="F230"/>
      <c r="G230"/>
      <c r="H230"/>
      <c r="I230"/>
      <c r="J230"/>
      <c r="K230"/>
      <c r="L230"/>
      <c r="M230"/>
      <c r="N230"/>
      <c r="O230" s="129"/>
      <c r="P230" s="129"/>
      <c r="Q230" s="129"/>
      <c r="R230" s="129"/>
      <c r="S230" s="129"/>
      <c r="T230" s="129"/>
    </row>
    <row r="231" spans="1:20" x14ac:dyDescent="0.3">
      <c r="A231"/>
      <c r="B231" s="143"/>
      <c r="C231"/>
      <c r="D231"/>
      <c r="E231" s="145"/>
      <c r="F231"/>
      <c r="G231"/>
      <c r="H231"/>
      <c r="I231"/>
      <c r="J231"/>
      <c r="K231"/>
      <c r="L231"/>
      <c r="M231"/>
      <c r="N231"/>
      <c r="O231" s="129"/>
      <c r="P231" s="129"/>
      <c r="Q231" s="129"/>
      <c r="R231" s="129"/>
      <c r="S231" s="129"/>
      <c r="T231" s="129"/>
    </row>
    <row r="232" spans="1:20" x14ac:dyDescent="0.3">
      <c r="A232"/>
      <c r="B232" s="143"/>
      <c r="C232"/>
      <c r="D232"/>
      <c r="E232" s="145"/>
      <c r="F232"/>
      <c r="G232"/>
      <c r="H232"/>
      <c r="I232"/>
      <c r="J232"/>
      <c r="K232"/>
      <c r="L232"/>
      <c r="M232"/>
      <c r="N232"/>
      <c r="O232" s="129"/>
      <c r="P232" s="129"/>
      <c r="Q232" s="129"/>
      <c r="R232" s="129"/>
      <c r="S232" s="129"/>
      <c r="T232" s="129"/>
    </row>
    <row r="233" spans="1:20" x14ac:dyDescent="0.3">
      <c r="A233"/>
      <c r="B233" s="143"/>
      <c r="C233"/>
      <c r="D233"/>
      <c r="E233" s="145"/>
      <c r="F233"/>
      <c r="G233"/>
      <c r="H233"/>
      <c r="I233"/>
      <c r="J233"/>
      <c r="K233"/>
      <c r="L233"/>
      <c r="M233"/>
      <c r="N233"/>
      <c r="O233" s="129"/>
      <c r="P233" s="129"/>
      <c r="Q233" s="129"/>
      <c r="R233" s="129"/>
      <c r="S233" s="129"/>
      <c r="T233" s="129"/>
    </row>
    <row r="234" spans="1:20" x14ac:dyDescent="0.3">
      <c r="A234"/>
      <c r="B234" s="143"/>
      <c r="C234"/>
      <c r="D234"/>
      <c r="E234" s="145"/>
      <c r="F234"/>
      <c r="G234"/>
      <c r="H234"/>
      <c r="I234"/>
      <c r="J234"/>
      <c r="K234"/>
      <c r="L234"/>
      <c r="M234"/>
      <c r="N234"/>
      <c r="O234" s="129"/>
      <c r="P234" s="129"/>
      <c r="Q234" s="129"/>
      <c r="R234" s="129"/>
      <c r="S234" s="129"/>
      <c r="T234" s="129"/>
    </row>
    <row r="235" spans="1:20" x14ac:dyDescent="0.3">
      <c r="A235"/>
      <c r="B235" s="143"/>
      <c r="C235"/>
      <c r="D235"/>
      <c r="E235" s="145"/>
      <c r="F235"/>
      <c r="G235"/>
      <c r="H235"/>
      <c r="I235"/>
      <c r="J235"/>
      <c r="K235"/>
      <c r="L235"/>
      <c r="M235"/>
      <c r="N235"/>
      <c r="O235" s="129"/>
      <c r="P235" s="129"/>
      <c r="Q235" s="129"/>
      <c r="R235" s="129"/>
      <c r="S235" s="129"/>
      <c r="T235" s="129"/>
    </row>
    <row r="236" spans="1:20" x14ac:dyDescent="0.3">
      <c r="A236"/>
      <c r="B236" s="143"/>
      <c r="C236"/>
      <c r="D236"/>
      <c r="E236" s="145"/>
      <c r="F236"/>
      <c r="G236"/>
      <c r="H236"/>
      <c r="I236"/>
      <c r="J236"/>
      <c r="K236"/>
      <c r="L236"/>
      <c r="M236"/>
      <c r="N236"/>
      <c r="O236" s="129"/>
      <c r="P236" s="129"/>
      <c r="Q236" s="129"/>
      <c r="R236" s="129"/>
      <c r="S236" s="129"/>
      <c r="T236" s="129"/>
    </row>
    <row r="237" spans="1:20" x14ac:dyDescent="0.3">
      <c r="A237"/>
      <c r="B237" s="143"/>
      <c r="C237"/>
      <c r="D237"/>
      <c r="E237" s="145"/>
      <c r="F237"/>
      <c r="G237"/>
      <c r="H237"/>
      <c r="I237"/>
      <c r="J237"/>
      <c r="K237"/>
      <c r="L237"/>
      <c r="M237"/>
      <c r="N237"/>
      <c r="O237" s="129"/>
      <c r="P237" s="129"/>
      <c r="Q237" s="129"/>
      <c r="R237" s="129"/>
      <c r="S237" s="129"/>
      <c r="T237" s="129"/>
    </row>
    <row r="238" spans="1:20" x14ac:dyDescent="0.3">
      <c r="A238"/>
      <c r="B238" s="143"/>
      <c r="C238"/>
      <c r="D238"/>
      <c r="E238" s="145"/>
      <c r="F238"/>
      <c r="G238"/>
      <c r="H238"/>
      <c r="I238"/>
      <c r="J238"/>
      <c r="K238"/>
      <c r="L238"/>
      <c r="M238"/>
      <c r="N238"/>
      <c r="O238" s="129"/>
      <c r="P238" s="129"/>
      <c r="Q238" s="129"/>
      <c r="R238" s="129"/>
      <c r="S238" s="129"/>
      <c r="T238" s="129"/>
    </row>
    <row r="239" spans="1:20" x14ac:dyDescent="0.3">
      <c r="A239"/>
      <c r="B239" s="143"/>
      <c r="C239"/>
      <c r="D239"/>
      <c r="E239" s="145"/>
      <c r="F239"/>
      <c r="G239"/>
      <c r="H239"/>
      <c r="I239"/>
      <c r="J239"/>
      <c r="K239"/>
      <c r="L239"/>
      <c r="M239"/>
      <c r="N239"/>
      <c r="O239" s="129"/>
      <c r="P239" s="129"/>
      <c r="Q239" s="129"/>
      <c r="R239" s="129"/>
      <c r="S239" s="129"/>
      <c r="T239" s="129"/>
    </row>
    <row r="240" spans="1:20" x14ac:dyDescent="0.3">
      <c r="A240"/>
      <c r="B240" s="143"/>
      <c r="C240"/>
      <c r="D240"/>
      <c r="E240" s="145"/>
      <c r="F240"/>
      <c r="G240"/>
      <c r="H240"/>
      <c r="I240"/>
      <c r="J240"/>
      <c r="K240"/>
      <c r="L240"/>
      <c r="M240"/>
      <c r="N240"/>
      <c r="O240" s="129"/>
      <c r="P240" s="129"/>
      <c r="Q240" s="129"/>
      <c r="R240" s="129"/>
      <c r="S240" s="129"/>
      <c r="T240" s="129"/>
    </row>
    <row r="241" spans="1:20" x14ac:dyDescent="0.3">
      <c r="A241"/>
      <c r="B241" s="143"/>
      <c r="C241"/>
      <c r="D241"/>
      <c r="E241" s="145"/>
      <c r="F241"/>
      <c r="G241"/>
      <c r="H241"/>
      <c r="I241"/>
      <c r="J241"/>
      <c r="K241"/>
      <c r="L241"/>
      <c r="M241"/>
      <c r="N241"/>
      <c r="O241" s="129"/>
      <c r="P241" s="129"/>
      <c r="Q241" s="129"/>
      <c r="R241" s="129"/>
      <c r="S241" s="129"/>
      <c r="T241" s="129"/>
    </row>
    <row r="242" spans="1:20" x14ac:dyDescent="0.3">
      <c r="A242"/>
      <c r="B242" s="143"/>
      <c r="C242"/>
      <c r="D242"/>
      <c r="E242" s="145"/>
      <c r="F242"/>
      <c r="G242"/>
      <c r="H242"/>
      <c r="I242"/>
      <c r="J242"/>
      <c r="K242"/>
      <c r="L242"/>
      <c r="M242"/>
      <c r="N242"/>
      <c r="O242" s="129"/>
      <c r="P242" s="129"/>
      <c r="Q242" s="129"/>
      <c r="R242" s="129"/>
      <c r="S242" s="129"/>
      <c r="T242" s="129"/>
    </row>
    <row r="243" spans="1:20" x14ac:dyDescent="0.3">
      <c r="A243"/>
      <c r="B243" s="143"/>
      <c r="C243"/>
      <c r="D243"/>
      <c r="E243" s="145"/>
      <c r="F243"/>
      <c r="G243"/>
      <c r="H243"/>
      <c r="I243"/>
      <c r="J243"/>
      <c r="K243"/>
      <c r="L243"/>
      <c r="M243"/>
      <c r="N243"/>
      <c r="O243" s="129"/>
      <c r="P243" s="129"/>
      <c r="Q243" s="129"/>
      <c r="R243" s="129"/>
      <c r="S243" s="129"/>
      <c r="T243" s="129"/>
    </row>
    <row r="244" spans="1:20" x14ac:dyDescent="0.3">
      <c r="A244"/>
      <c r="B244" s="143"/>
      <c r="C244"/>
      <c r="D244"/>
      <c r="E244" s="145"/>
      <c r="F244"/>
      <c r="G244"/>
      <c r="H244"/>
      <c r="I244"/>
      <c r="J244"/>
      <c r="K244"/>
      <c r="L244"/>
      <c r="M244"/>
      <c r="N244"/>
      <c r="O244" s="129"/>
      <c r="P244" s="129"/>
      <c r="Q244" s="129"/>
      <c r="R244" s="129"/>
      <c r="S244" s="129"/>
      <c r="T244" s="129"/>
    </row>
    <row r="245" spans="1:20" x14ac:dyDescent="0.3">
      <c r="A245"/>
      <c r="B245" s="143"/>
      <c r="C245"/>
      <c r="D245"/>
      <c r="E245" s="145"/>
      <c r="F245"/>
      <c r="G245"/>
      <c r="H245"/>
      <c r="I245"/>
      <c r="J245"/>
      <c r="K245"/>
      <c r="L245"/>
      <c r="M245"/>
      <c r="N245"/>
      <c r="O245" s="129"/>
      <c r="P245" s="129"/>
      <c r="Q245" s="129"/>
      <c r="R245" s="129"/>
      <c r="S245" s="129"/>
      <c r="T245" s="129"/>
    </row>
    <row r="246" spans="1:20" x14ac:dyDescent="0.3">
      <c r="A246"/>
      <c r="B246" s="143"/>
      <c r="C246"/>
      <c r="D246"/>
      <c r="E246" s="145"/>
      <c r="F246"/>
      <c r="G246"/>
      <c r="H246"/>
      <c r="I246"/>
      <c r="J246"/>
      <c r="K246"/>
      <c r="L246"/>
      <c r="M246"/>
      <c r="N246"/>
      <c r="O246" s="129"/>
      <c r="P246" s="129"/>
      <c r="Q246" s="129"/>
      <c r="R246" s="129"/>
      <c r="S246" s="129"/>
      <c r="T246" s="129"/>
    </row>
    <row r="247" spans="1:20" x14ac:dyDescent="0.3">
      <c r="A247"/>
      <c r="B247" s="143"/>
      <c r="C247"/>
      <c r="D247"/>
      <c r="E247" s="145"/>
      <c r="F247"/>
      <c r="G247"/>
      <c r="H247"/>
      <c r="I247"/>
      <c r="J247"/>
      <c r="K247"/>
      <c r="L247"/>
      <c r="M247"/>
      <c r="N247"/>
      <c r="O247" s="129"/>
      <c r="P247" s="129"/>
      <c r="Q247" s="129"/>
      <c r="R247" s="129"/>
      <c r="S247" s="129"/>
      <c r="T247" s="129"/>
    </row>
    <row r="248" spans="1:20" x14ac:dyDescent="0.3">
      <c r="A248"/>
      <c r="B248" s="143"/>
      <c r="C248"/>
      <c r="D248"/>
      <c r="E248" s="145"/>
      <c r="F248"/>
      <c r="G248"/>
      <c r="H248"/>
      <c r="I248"/>
      <c r="J248"/>
      <c r="K248"/>
      <c r="L248"/>
      <c r="M248"/>
      <c r="N248"/>
      <c r="O248" s="129"/>
      <c r="P248" s="129"/>
      <c r="Q248" s="129"/>
      <c r="R248" s="129"/>
      <c r="S248" s="129"/>
      <c r="T248" s="129"/>
    </row>
    <row r="249" spans="1:20" x14ac:dyDescent="0.3">
      <c r="A249"/>
      <c r="B249" s="143"/>
      <c r="C249"/>
      <c r="D249"/>
      <c r="E249" s="145"/>
      <c r="F249"/>
      <c r="G249"/>
      <c r="H249"/>
      <c r="I249"/>
      <c r="J249"/>
      <c r="K249"/>
      <c r="L249"/>
      <c r="M249"/>
      <c r="N249"/>
      <c r="O249" s="129"/>
      <c r="P249" s="129"/>
      <c r="Q249" s="129"/>
      <c r="R249" s="129"/>
      <c r="S249" s="129"/>
      <c r="T249" s="129"/>
    </row>
    <row r="250" spans="1:20" x14ac:dyDescent="0.3">
      <c r="A250"/>
      <c r="B250" s="143"/>
      <c r="C250"/>
      <c r="D250"/>
      <c r="E250" s="145"/>
      <c r="F250"/>
      <c r="G250"/>
      <c r="H250"/>
      <c r="I250"/>
      <c r="J250"/>
      <c r="K250"/>
      <c r="L250"/>
      <c r="M250"/>
      <c r="N250"/>
      <c r="O250" s="129"/>
      <c r="P250" s="129"/>
      <c r="Q250" s="129"/>
      <c r="R250" s="129"/>
      <c r="S250" s="129"/>
      <c r="T250" s="129"/>
    </row>
    <row r="251" spans="1:20" x14ac:dyDescent="0.3">
      <c r="A251"/>
      <c r="B251" s="143"/>
      <c r="C251"/>
      <c r="D251"/>
      <c r="E251" s="145"/>
      <c r="F251"/>
      <c r="G251"/>
      <c r="H251"/>
      <c r="I251"/>
      <c r="J251"/>
      <c r="K251"/>
      <c r="L251"/>
      <c r="M251"/>
      <c r="N251"/>
      <c r="O251" s="129"/>
      <c r="P251" s="129"/>
      <c r="Q251" s="129"/>
      <c r="R251" s="129"/>
      <c r="S251" s="129"/>
      <c r="T251" s="129"/>
    </row>
    <row r="252" spans="1:20" x14ac:dyDescent="0.3">
      <c r="A252"/>
      <c r="B252" s="143"/>
      <c r="C252"/>
      <c r="D252"/>
      <c r="E252" s="145"/>
      <c r="F252"/>
      <c r="G252"/>
      <c r="H252"/>
      <c r="I252"/>
      <c r="J252"/>
      <c r="K252"/>
      <c r="L252"/>
      <c r="M252"/>
      <c r="N252"/>
      <c r="O252" s="129"/>
      <c r="P252" s="129"/>
      <c r="Q252" s="129"/>
      <c r="R252" s="129"/>
      <c r="S252" s="129"/>
      <c r="T252" s="129"/>
    </row>
    <row r="253" spans="1:20" x14ac:dyDescent="0.3">
      <c r="A253"/>
      <c r="B253" s="143"/>
      <c r="C253"/>
      <c r="D253"/>
      <c r="E253" s="145"/>
      <c r="F253"/>
      <c r="G253"/>
      <c r="H253"/>
      <c r="I253"/>
      <c r="J253"/>
      <c r="K253"/>
      <c r="L253"/>
      <c r="M253"/>
      <c r="N253"/>
      <c r="O253" s="129"/>
      <c r="P253" s="129"/>
      <c r="Q253" s="129"/>
      <c r="R253" s="129"/>
      <c r="S253" s="129"/>
      <c r="T253" s="129"/>
    </row>
    <row r="254" spans="1:20" x14ac:dyDescent="0.3">
      <c r="A254" s="129"/>
      <c r="B254" s="132"/>
      <c r="C254" s="129"/>
      <c r="D254" s="129"/>
      <c r="E254" s="146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</row>
    <row r="255" spans="1:20" x14ac:dyDescent="0.3">
      <c r="A255" s="129"/>
      <c r="B255" s="132"/>
      <c r="C255" s="129"/>
      <c r="D255" s="129"/>
      <c r="E255" s="146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</row>
    <row r="256" spans="1:20" x14ac:dyDescent="0.3">
      <c r="A256" s="129"/>
      <c r="B256" s="132"/>
      <c r="C256" s="129"/>
      <c r="D256" s="129"/>
      <c r="E256" s="146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</row>
    <row r="257" spans="1:20" x14ac:dyDescent="0.3">
      <c r="A257" s="129"/>
      <c r="B257" s="132"/>
      <c r="C257" s="129"/>
      <c r="D257" s="129"/>
      <c r="E257" s="146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</row>
    <row r="258" spans="1:20" x14ac:dyDescent="0.3">
      <c r="A258" s="129"/>
      <c r="B258" s="132"/>
      <c r="C258" s="129"/>
      <c r="D258" s="129"/>
      <c r="E258" s="146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</row>
    <row r="259" spans="1:20" x14ac:dyDescent="0.3">
      <c r="A259" s="129"/>
      <c r="B259" s="132"/>
      <c r="C259" s="129"/>
      <c r="D259" s="129"/>
      <c r="E259" s="146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</row>
    <row r="260" spans="1:20" x14ac:dyDescent="0.3">
      <c r="A260" s="129"/>
      <c r="B260" s="132"/>
      <c r="C260" s="129"/>
      <c r="D260" s="129"/>
      <c r="E260" s="146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</row>
    <row r="261" spans="1:20" x14ac:dyDescent="0.3">
      <c r="A261" s="129"/>
      <c r="B261" s="132"/>
      <c r="C261" s="129"/>
      <c r="D261" s="129"/>
      <c r="E261" s="146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</row>
    <row r="262" spans="1:20" x14ac:dyDescent="0.3">
      <c r="A262" s="129"/>
      <c r="B262" s="132"/>
      <c r="C262" s="129"/>
      <c r="D262" s="129"/>
      <c r="E262" s="146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</row>
    <row r="263" spans="1:20" x14ac:dyDescent="0.3">
      <c r="A263" s="129"/>
      <c r="B263" s="132"/>
      <c r="C263" s="129"/>
      <c r="D263" s="129"/>
      <c r="E263" s="146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</row>
    <row r="264" spans="1:20" x14ac:dyDescent="0.3">
      <c r="A264" s="129"/>
      <c r="B264" s="132"/>
      <c r="C264" s="129"/>
      <c r="D264" s="129"/>
      <c r="E264" s="146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</row>
    <row r="265" spans="1:20" x14ac:dyDescent="0.3">
      <c r="A265" s="129"/>
      <c r="B265" s="132"/>
      <c r="C265" s="129"/>
      <c r="D265" s="129"/>
      <c r="E265" s="146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</row>
    <row r="266" spans="1:20" x14ac:dyDescent="0.3">
      <c r="A266" s="129"/>
      <c r="B266" s="132"/>
      <c r="C266" s="129"/>
      <c r="D266" s="129"/>
      <c r="E266" s="146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</row>
    <row r="267" spans="1:20" x14ac:dyDescent="0.3">
      <c r="A267" s="129"/>
      <c r="B267" s="132"/>
      <c r="C267" s="129"/>
      <c r="D267" s="129"/>
      <c r="E267" s="146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</row>
    <row r="268" spans="1:20" x14ac:dyDescent="0.3">
      <c r="A268" s="129"/>
      <c r="B268" s="132"/>
      <c r="C268" s="129"/>
      <c r="D268" s="129"/>
      <c r="E268" s="146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</row>
    <row r="269" spans="1:20" x14ac:dyDescent="0.3">
      <c r="A269" s="129"/>
      <c r="B269" s="132"/>
      <c r="C269" s="129"/>
      <c r="D269" s="129"/>
      <c r="E269" s="146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</row>
    <row r="270" spans="1:20" x14ac:dyDescent="0.3">
      <c r="A270" s="129"/>
      <c r="B270" s="132"/>
      <c r="C270" s="129"/>
      <c r="D270" s="129"/>
      <c r="E270" s="146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</row>
    <row r="271" spans="1:20" x14ac:dyDescent="0.3">
      <c r="A271" s="129"/>
      <c r="B271" s="132"/>
      <c r="C271" s="129"/>
      <c r="D271" s="129"/>
      <c r="E271" s="146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</row>
    <row r="272" spans="1:20" x14ac:dyDescent="0.3">
      <c r="A272" s="129"/>
      <c r="B272" s="132"/>
      <c r="C272" s="129"/>
      <c r="D272" s="129"/>
      <c r="E272" s="146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</row>
    <row r="273" spans="1:20" x14ac:dyDescent="0.3">
      <c r="A273" s="129"/>
      <c r="B273" s="132"/>
      <c r="C273" s="129"/>
      <c r="D273" s="129"/>
      <c r="E273" s="146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</row>
    <row r="274" spans="1:20" x14ac:dyDescent="0.3">
      <c r="A274" s="129"/>
      <c r="B274" s="132"/>
      <c r="C274" s="129"/>
      <c r="D274" s="129"/>
      <c r="E274" s="146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</row>
    <row r="275" spans="1:20" x14ac:dyDescent="0.3">
      <c r="A275" s="129"/>
      <c r="B275" s="132"/>
      <c r="C275" s="129"/>
      <c r="D275" s="129"/>
      <c r="E275" s="146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</row>
    <row r="276" spans="1:20" x14ac:dyDescent="0.3">
      <c r="A276" s="129"/>
      <c r="B276" s="132"/>
      <c r="C276" s="129"/>
      <c r="D276" s="129"/>
      <c r="E276" s="146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</row>
    <row r="277" spans="1:20" x14ac:dyDescent="0.3">
      <c r="A277" s="129"/>
      <c r="B277" s="132"/>
      <c r="C277" s="129"/>
      <c r="D277" s="129"/>
      <c r="E277" s="146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</row>
    <row r="278" spans="1:20" x14ac:dyDescent="0.3">
      <c r="A278" s="129"/>
      <c r="B278" s="132"/>
      <c r="C278" s="129"/>
      <c r="D278" s="129"/>
      <c r="E278" s="146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</row>
    <row r="279" spans="1:20" x14ac:dyDescent="0.3">
      <c r="A279" s="129"/>
      <c r="B279" s="132"/>
      <c r="C279" s="129"/>
      <c r="D279" s="129"/>
      <c r="E279" s="146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</row>
    <row r="280" spans="1:20" x14ac:dyDescent="0.3">
      <c r="A280" s="129"/>
      <c r="B280" s="132"/>
      <c r="C280" s="129"/>
      <c r="D280" s="129"/>
      <c r="E280" s="146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</row>
    <row r="281" spans="1:20" x14ac:dyDescent="0.3">
      <c r="A281" s="129"/>
      <c r="B281" s="132"/>
      <c r="C281" s="129"/>
      <c r="D281" s="129"/>
      <c r="E281" s="146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</row>
    <row r="282" spans="1:20" x14ac:dyDescent="0.3">
      <c r="A282" s="129"/>
      <c r="B282" s="132"/>
      <c r="C282" s="129"/>
      <c r="D282" s="129"/>
      <c r="E282" s="146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</row>
    <row r="283" spans="1:20" x14ac:dyDescent="0.3">
      <c r="A283" s="129"/>
      <c r="B283" s="132"/>
      <c r="C283" s="129"/>
      <c r="D283" s="129"/>
      <c r="E283" s="146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</row>
    <row r="284" spans="1:20" x14ac:dyDescent="0.3">
      <c r="A284" s="129"/>
      <c r="B284" s="132"/>
      <c r="C284" s="129"/>
      <c r="D284" s="129"/>
      <c r="E284" s="146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</row>
    <row r="285" spans="1:20" x14ac:dyDescent="0.3">
      <c r="A285" s="129"/>
      <c r="B285" s="132"/>
      <c r="C285" s="129"/>
      <c r="D285" s="129"/>
      <c r="E285" s="146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</row>
    <row r="286" spans="1:20" x14ac:dyDescent="0.3">
      <c r="A286" s="129"/>
      <c r="B286" s="132"/>
      <c r="C286" s="129"/>
      <c r="D286" s="129"/>
      <c r="E286" s="146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</row>
    <row r="287" spans="1:20" x14ac:dyDescent="0.3">
      <c r="A287" s="129"/>
      <c r="B287" s="132"/>
      <c r="C287" s="129"/>
      <c r="D287" s="129"/>
      <c r="E287" s="146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</row>
    <row r="288" spans="1:20" x14ac:dyDescent="0.3">
      <c r="A288" s="129"/>
      <c r="B288" s="132"/>
      <c r="C288" s="129"/>
      <c r="D288" s="129"/>
      <c r="E288" s="146"/>
      <c r="F288" s="130"/>
      <c r="G288" s="129"/>
      <c r="H288" s="131"/>
      <c r="I288" s="132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</row>
    <row r="289" spans="1:20" x14ac:dyDescent="0.3">
      <c r="A289" s="129"/>
      <c r="B289" s="132"/>
      <c r="C289" s="129"/>
      <c r="D289" s="129"/>
      <c r="E289" s="146"/>
      <c r="F289" s="130"/>
      <c r="G289" s="129"/>
      <c r="H289" s="131"/>
      <c r="I289" s="132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</row>
    <row r="290" spans="1:20" x14ac:dyDescent="0.3">
      <c r="A290" s="129"/>
      <c r="B290" s="132"/>
      <c r="C290" s="129"/>
      <c r="D290" s="129"/>
      <c r="E290" s="146"/>
      <c r="F290" s="130"/>
      <c r="G290" s="129"/>
      <c r="H290" s="131"/>
      <c r="I290" s="132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</row>
    <row r="291" spans="1:20" x14ac:dyDescent="0.3">
      <c r="A291" s="129"/>
      <c r="B291" s="132"/>
      <c r="C291" s="129"/>
      <c r="D291" s="129"/>
      <c r="E291" s="146"/>
      <c r="F291" s="130"/>
      <c r="G291" s="129"/>
      <c r="H291" s="131"/>
      <c r="I291" s="132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</row>
    <row r="292" spans="1:20" x14ac:dyDescent="0.3">
      <c r="A292" s="129"/>
      <c r="B292" s="132"/>
      <c r="C292" s="129"/>
      <c r="D292" s="129"/>
      <c r="E292" s="146"/>
      <c r="F292" s="130"/>
      <c r="G292" s="129"/>
      <c r="H292" s="131"/>
      <c r="I292" s="132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</row>
    <row r="293" spans="1:20" x14ac:dyDescent="0.3">
      <c r="A293" s="129"/>
      <c r="B293" s="132"/>
      <c r="C293" s="129"/>
      <c r="D293" s="129"/>
      <c r="E293" s="146"/>
      <c r="F293" s="130"/>
      <c r="G293" s="129"/>
      <c r="H293" s="131"/>
      <c r="I293" s="132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</row>
    <row r="294" spans="1:20" x14ac:dyDescent="0.3">
      <c r="A294" s="129"/>
      <c r="B294" s="132"/>
      <c r="C294" s="129"/>
      <c r="D294" s="129"/>
      <c r="E294" s="146"/>
      <c r="F294" s="130"/>
      <c r="G294" s="129"/>
      <c r="H294" s="131"/>
      <c r="I294" s="132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</row>
    <row r="295" spans="1:20" x14ac:dyDescent="0.3">
      <c r="A295" s="129"/>
      <c r="B295" s="132"/>
      <c r="C295" s="129"/>
      <c r="D295" s="129"/>
      <c r="E295" s="146"/>
      <c r="F295" s="130"/>
      <c r="G295" s="129"/>
      <c r="H295" s="131"/>
      <c r="I295" s="132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</row>
    <row r="296" spans="1:20" x14ac:dyDescent="0.3">
      <c r="A296" s="129"/>
      <c r="B296" s="132"/>
      <c r="C296" s="129"/>
      <c r="D296" s="129"/>
      <c r="E296" s="146"/>
      <c r="F296" s="130"/>
      <c r="G296" s="129"/>
      <c r="H296" s="131"/>
      <c r="I296" s="132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</row>
    <row r="297" spans="1:20" x14ac:dyDescent="0.3">
      <c r="A297" s="129"/>
      <c r="B297" s="132"/>
      <c r="C297" s="129"/>
      <c r="D297" s="129"/>
      <c r="E297" s="146"/>
      <c r="F297" s="130"/>
      <c r="G297" s="129"/>
      <c r="H297" s="131"/>
      <c r="I297" s="132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</row>
    <row r="298" spans="1:20" x14ac:dyDescent="0.3">
      <c r="A298" s="129"/>
      <c r="B298" s="132"/>
      <c r="C298" s="129"/>
      <c r="D298" s="129"/>
      <c r="E298" s="146"/>
      <c r="F298" s="130"/>
      <c r="G298" s="129"/>
      <c r="H298" s="131"/>
      <c r="I298" s="132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</row>
    <row r="299" spans="1:20" x14ac:dyDescent="0.3">
      <c r="A299" s="129"/>
      <c r="B299" s="132"/>
      <c r="C299" s="129"/>
      <c r="D299" s="129"/>
      <c r="E299" s="146"/>
      <c r="F299" s="130"/>
      <c r="G299" s="129"/>
      <c r="H299" s="131"/>
      <c r="I299" s="132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</row>
    <row r="300" spans="1:20" x14ac:dyDescent="0.3">
      <c r="A300" s="129"/>
      <c r="B300" s="132"/>
      <c r="C300" s="129"/>
      <c r="D300" s="129"/>
      <c r="E300" s="146"/>
      <c r="F300" s="130"/>
      <c r="G300" s="129"/>
      <c r="H300" s="131"/>
      <c r="I300" s="132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</row>
    <row r="301" spans="1:20" x14ac:dyDescent="0.3">
      <c r="A301" s="129"/>
      <c r="B301" s="132"/>
      <c r="C301" s="129"/>
      <c r="D301" s="129"/>
      <c r="E301" s="146"/>
      <c r="F301" s="130"/>
      <c r="G301" s="129"/>
      <c r="H301" s="131"/>
      <c r="I301" s="132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</row>
    <row r="302" spans="1:20" x14ac:dyDescent="0.3">
      <c r="A302" s="129"/>
      <c r="B302" s="132"/>
      <c r="C302" s="129"/>
      <c r="D302" s="129"/>
      <c r="E302" s="146"/>
      <c r="F302" s="130"/>
      <c r="G302" s="129"/>
      <c r="H302" s="131"/>
      <c r="I302" s="132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</row>
    <row r="303" spans="1:20" x14ac:dyDescent="0.3">
      <c r="A303" s="129"/>
      <c r="B303" s="132"/>
      <c r="C303" s="129"/>
      <c r="D303" s="129"/>
      <c r="E303" s="146"/>
      <c r="F303" s="130"/>
      <c r="G303" s="129"/>
      <c r="H303" s="131"/>
      <c r="I303" s="132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</row>
    <row r="304" spans="1:20" x14ac:dyDescent="0.3">
      <c r="A304" s="129"/>
      <c r="B304" s="132"/>
      <c r="C304" s="129"/>
      <c r="D304" s="129"/>
      <c r="E304" s="146"/>
      <c r="F304" s="130"/>
      <c r="G304" s="129"/>
      <c r="H304" s="131"/>
      <c r="I304" s="132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</row>
    <row r="305" spans="1:20" x14ac:dyDescent="0.3">
      <c r="A305" s="129"/>
      <c r="B305" s="132"/>
      <c r="C305" s="129"/>
      <c r="D305" s="129"/>
      <c r="E305" s="146"/>
      <c r="F305" s="130"/>
      <c r="G305" s="129"/>
      <c r="H305" s="131"/>
      <c r="I305" s="132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</row>
    <row r="306" spans="1:20" x14ac:dyDescent="0.3">
      <c r="A306" s="129"/>
      <c r="B306" s="132"/>
      <c r="C306" s="129"/>
      <c r="D306" s="129"/>
      <c r="E306" s="146"/>
      <c r="F306" s="130"/>
      <c r="G306" s="129"/>
      <c r="H306" s="131"/>
      <c r="I306" s="132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</row>
    <row r="307" spans="1:20" x14ac:dyDescent="0.3">
      <c r="A307" s="129"/>
      <c r="B307" s="132"/>
      <c r="C307" s="129"/>
      <c r="D307" s="129"/>
      <c r="E307" s="146"/>
      <c r="F307" s="130"/>
      <c r="G307" s="129"/>
      <c r="H307" s="131"/>
      <c r="I307" s="132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</row>
    <row r="308" spans="1:20" x14ac:dyDescent="0.3">
      <c r="A308" s="129"/>
      <c r="B308" s="132"/>
      <c r="C308" s="129"/>
      <c r="D308" s="129"/>
      <c r="E308" s="146"/>
      <c r="F308" s="130"/>
      <c r="G308" s="129"/>
      <c r="H308" s="131"/>
      <c r="I308" s="132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</row>
    <row r="309" spans="1:20" x14ac:dyDescent="0.3">
      <c r="A309" s="129"/>
      <c r="B309" s="132"/>
      <c r="C309" s="129"/>
      <c r="D309" s="129"/>
      <c r="E309" s="146"/>
      <c r="F309" s="130"/>
      <c r="G309" s="129"/>
      <c r="H309" s="131"/>
      <c r="I309" s="132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</row>
    <row r="310" spans="1:20" x14ac:dyDescent="0.3">
      <c r="A310" s="129"/>
      <c r="B310" s="132"/>
      <c r="C310" s="129"/>
      <c r="D310" s="129"/>
      <c r="E310" s="146"/>
      <c r="F310" s="130"/>
      <c r="G310" s="129"/>
      <c r="H310" s="131"/>
      <c r="I310" s="132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</row>
    <row r="311" spans="1:20" x14ac:dyDescent="0.3">
      <c r="A311" s="129"/>
      <c r="B311" s="132"/>
      <c r="C311" s="129"/>
      <c r="D311" s="129"/>
      <c r="E311" s="146"/>
      <c r="F311" s="130"/>
      <c r="G311" s="129"/>
      <c r="H311" s="131"/>
      <c r="I311" s="132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</row>
    <row r="312" spans="1:20" x14ac:dyDescent="0.3">
      <c r="A312" s="129"/>
      <c r="B312" s="132"/>
      <c r="C312" s="129"/>
      <c r="D312" s="129"/>
      <c r="E312" s="146"/>
      <c r="F312" s="130"/>
      <c r="G312" s="129"/>
      <c r="H312" s="131"/>
      <c r="I312" s="132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</row>
    <row r="313" spans="1:20" x14ac:dyDescent="0.3">
      <c r="A313" s="129"/>
      <c r="B313" s="132"/>
      <c r="C313" s="129"/>
      <c r="D313" s="129"/>
      <c r="E313" s="146"/>
      <c r="F313" s="130"/>
      <c r="G313" s="129"/>
      <c r="H313" s="131"/>
      <c r="I313" s="132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</row>
    <row r="314" spans="1:20" x14ac:dyDescent="0.3">
      <c r="A314" s="129"/>
      <c r="B314" s="132"/>
      <c r="C314" s="129"/>
      <c r="D314" s="129"/>
      <c r="E314" s="146"/>
      <c r="F314" s="130"/>
      <c r="G314" s="129"/>
      <c r="H314" s="131"/>
      <c r="I314" s="132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</row>
    <row r="315" spans="1:20" x14ac:dyDescent="0.3">
      <c r="A315" s="129"/>
      <c r="B315" s="132"/>
      <c r="C315" s="129"/>
      <c r="D315" s="129"/>
      <c r="E315" s="146"/>
      <c r="F315" s="130"/>
      <c r="G315" s="129"/>
      <c r="H315" s="131"/>
      <c r="I315" s="132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</row>
  </sheetData>
  <mergeCells count="2">
    <mergeCell ref="A1:G1"/>
    <mergeCell ref="A2:G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254"/>
  <sheetViews>
    <sheetView zoomScale="70" zoomScaleNormal="70" workbookViewId="0">
      <pane xSplit="2" ySplit="1" topLeftCell="C57" activePane="bottomRight" state="frozen"/>
      <selection pane="topRight" activeCell="C1" sqref="C1"/>
      <selection pane="bottomLeft" activeCell="A2" sqref="A2"/>
      <selection pane="bottomRight" activeCell="C60" sqref="C60"/>
    </sheetView>
  </sheetViews>
  <sheetFormatPr defaultColWidth="9.140625" defaultRowHeight="15.75" outlineLevelRow="1" x14ac:dyDescent="0.25"/>
  <cols>
    <col min="1" max="1" width="69.5703125" style="176" bestFit="1" customWidth="1"/>
    <col min="2" max="2" width="17.5703125" style="177" customWidth="1"/>
    <col min="3" max="3" width="29.28515625" style="178" customWidth="1"/>
    <col min="4" max="4" width="32.42578125" style="179" customWidth="1"/>
    <col min="5" max="5" width="46.140625" style="117" customWidth="1"/>
    <col min="6" max="6" width="29.7109375" style="117" customWidth="1"/>
    <col min="7" max="7" width="33.28515625" style="117" customWidth="1"/>
    <col min="8" max="8" width="22.140625" style="180" customWidth="1"/>
    <col min="9" max="9" width="22.85546875" style="180" customWidth="1"/>
    <col min="10" max="12" width="25.85546875" style="117" customWidth="1"/>
    <col min="13" max="13" width="27.28515625" style="173" customWidth="1"/>
    <col min="14" max="15" width="26.28515625" style="173" customWidth="1"/>
    <col min="16" max="16" width="26.28515625" style="174" customWidth="1"/>
    <col min="17" max="17" width="21.5703125" style="173" customWidth="1"/>
    <col min="18" max="18" width="21.5703125" style="174" customWidth="1"/>
    <col min="19" max="19" width="22.5703125" style="173" customWidth="1"/>
    <col min="20" max="20" width="17.7109375" style="173" customWidth="1"/>
    <col min="21" max="21" width="23.28515625" style="181" customWidth="1"/>
    <col min="22" max="16384" width="9.140625" style="117"/>
  </cols>
  <sheetData>
    <row r="1" spans="1:21" s="155" customFormat="1" ht="123.75" customHeight="1" x14ac:dyDescent="0.3">
      <c r="A1" s="148" t="s">
        <v>37</v>
      </c>
      <c r="B1" s="149" t="s">
        <v>21</v>
      </c>
      <c r="C1" s="150" t="s">
        <v>148</v>
      </c>
      <c r="D1" s="151" t="s">
        <v>149</v>
      </c>
      <c r="E1" s="151" t="s">
        <v>150</v>
      </c>
      <c r="F1" s="151" t="s">
        <v>96</v>
      </c>
      <c r="G1" s="151" t="s">
        <v>97</v>
      </c>
      <c r="H1" s="152" t="s">
        <v>99</v>
      </c>
      <c r="I1" s="152" t="s">
        <v>100</v>
      </c>
      <c r="J1" s="151" t="s">
        <v>93</v>
      </c>
      <c r="K1" s="151" t="s">
        <v>158</v>
      </c>
      <c r="L1" s="151" t="s">
        <v>814</v>
      </c>
      <c r="M1" s="151" t="s">
        <v>156</v>
      </c>
      <c r="N1" s="151" t="s">
        <v>94</v>
      </c>
      <c r="O1" s="153" t="s">
        <v>95</v>
      </c>
      <c r="P1" s="151" t="s">
        <v>151</v>
      </c>
      <c r="Q1" s="151" t="s">
        <v>152</v>
      </c>
      <c r="R1" s="153" t="s">
        <v>153</v>
      </c>
      <c r="S1" s="151" t="s">
        <v>154</v>
      </c>
      <c r="T1" s="151" t="s">
        <v>20</v>
      </c>
      <c r="U1" s="154" t="s">
        <v>166</v>
      </c>
    </row>
    <row r="2" spans="1:21" s="166" customFormat="1" ht="86.25" outlineLevel="1" x14ac:dyDescent="0.3">
      <c r="A2" s="156" t="s">
        <v>240</v>
      </c>
      <c r="B2" s="157">
        <v>1.1000000000000001</v>
      </c>
      <c r="C2" s="158" t="s">
        <v>421</v>
      </c>
      <c r="D2" s="159" t="s">
        <v>422</v>
      </c>
      <c r="E2" s="160" t="s">
        <v>722</v>
      </c>
      <c r="F2" s="159" t="s">
        <v>120</v>
      </c>
      <c r="G2" s="159" t="s">
        <v>124</v>
      </c>
      <c r="H2" s="161">
        <v>45357</v>
      </c>
      <c r="I2" s="161">
        <v>45360</v>
      </c>
      <c r="J2" s="160" t="s">
        <v>110</v>
      </c>
      <c r="K2" s="162">
        <v>118.40275</v>
      </c>
      <c r="L2" s="162">
        <f>AVERAGEIFS(R:R, E:E, E2)</f>
        <v>4</v>
      </c>
      <c r="M2" s="162">
        <v>0</v>
      </c>
      <c r="N2" s="162">
        <v>0</v>
      </c>
      <c r="O2" s="163">
        <v>0</v>
      </c>
      <c r="P2" s="164">
        <v>3</v>
      </c>
      <c r="Q2" s="162">
        <v>235.977</v>
      </c>
      <c r="R2" s="164">
        <v>4</v>
      </c>
      <c r="S2" s="162">
        <v>237.63399999999999</v>
      </c>
      <c r="T2" s="162">
        <v>0</v>
      </c>
      <c r="U2" s="165">
        <v>473.61099999999999</v>
      </c>
    </row>
    <row r="3" spans="1:21" s="166" customFormat="1" ht="69" outlineLevel="1" x14ac:dyDescent="0.3">
      <c r="A3" s="156" t="s">
        <v>412</v>
      </c>
      <c r="B3" s="157" t="s">
        <v>87</v>
      </c>
      <c r="C3" s="158" t="s">
        <v>421</v>
      </c>
      <c r="D3" s="159" t="s">
        <v>426</v>
      </c>
      <c r="E3" s="160" t="s">
        <v>427</v>
      </c>
      <c r="F3" s="159" t="s">
        <v>120</v>
      </c>
      <c r="G3" s="159" t="s">
        <v>124</v>
      </c>
      <c r="H3" s="161">
        <v>45312</v>
      </c>
      <c r="I3" s="161">
        <v>45325</v>
      </c>
      <c r="J3" s="160" t="s">
        <v>179</v>
      </c>
      <c r="K3" s="162">
        <v>39.814500000000002</v>
      </c>
      <c r="L3" s="162">
        <f t="shared" ref="L3:L66" si="0">AVERAGEIFS(R:R, E:E, E3)</f>
        <v>14</v>
      </c>
      <c r="M3" s="162">
        <v>114.51</v>
      </c>
      <c r="N3" s="162">
        <v>114.51</v>
      </c>
      <c r="O3" s="163">
        <v>0</v>
      </c>
      <c r="P3" s="164">
        <v>13</v>
      </c>
      <c r="Q3" s="162">
        <v>0</v>
      </c>
      <c r="R3" s="164">
        <v>14</v>
      </c>
      <c r="S3" s="162">
        <v>431.44099999999997</v>
      </c>
      <c r="T3" s="162">
        <v>11.452</v>
      </c>
      <c r="U3" s="165">
        <v>557.40300000000002</v>
      </c>
    </row>
    <row r="4" spans="1:21" s="166" customFormat="1" ht="69" outlineLevel="1" x14ac:dyDescent="0.3">
      <c r="A4" s="156" t="s">
        <v>412</v>
      </c>
      <c r="B4" s="157" t="s">
        <v>270</v>
      </c>
      <c r="C4" s="158" t="s">
        <v>421</v>
      </c>
      <c r="D4" s="159" t="s">
        <v>426</v>
      </c>
      <c r="E4" s="160" t="s">
        <v>428</v>
      </c>
      <c r="F4" s="159" t="s">
        <v>120</v>
      </c>
      <c r="G4" s="159" t="s">
        <v>124</v>
      </c>
      <c r="H4" s="161">
        <v>45312</v>
      </c>
      <c r="I4" s="161">
        <v>45325</v>
      </c>
      <c r="J4" s="160" t="s">
        <v>179</v>
      </c>
      <c r="K4" s="162">
        <v>38.996500000000005</v>
      </c>
      <c r="L4" s="162">
        <f t="shared" si="0"/>
        <v>14</v>
      </c>
      <c r="M4" s="162">
        <v>114.51</v>
      </c>
      <c r="N4" s="162">
        <v>114.51</v>
      </c>
      <c r="O4" s="163">
        <v>0</v>
      </c>
      <c r="P4" s="164">
        <v>13</v>
      </c>
      <c r="Q4" s="162">
        <v>0</v>
      </c>
      <c r="R4" s="164">
        <v>14</v>
      </c>
      <c r="S4" s="162">
        <v>431.44099999999997</v>
      </c>
      <c r="T4" s="162">
        <v>0</v>
      </c>
      <c r="U4" s="165">
        <v>545.95100000000002</v>
      </c>
    </row>
    <row r="5" spans="1:21" s="166" customFormat="1" ht="51.75" outlineLevel="1" x14ac:dyDescent="0.3">
      <c r="A5" s="156" t="s">
        <v>412</v>
      </c>
      <c r="B5" s="157" t="s">
        <v>271</v>
      </c>
      <c r="C5" s="158" t="s">
        <v>421</v>
      </c>
      <c r="D5" s="159" t="s">
        <v>429</v>
      </c>
      <c r="E5" s="160" t="s">
        <v>732</v>
      </c>
      <c r="F5" s="159" t="s">
        <v>120</v>
      </c>
      <c r="G5" s="159" t="s">
        <v>124</v>
      </c>
      <c r="H5" s="161">
        <v>45355</v>
      </c>
      <c r="I5" s="161">
        <v>45358</v>
      </c>
      <c r="J5" s="160" t="s">
        <v>430</v>
      </c>
      <c r="K5" s="162">
        <v>111.19874999999999</v>
      </c>
      <c r="L5" s="162">
        <f t="shared" si="0"/>
        <v>4</v>
      </c>
      <c r="M5" s="162">
        <v>149.79</v>
      </c>
      <c r="N5" s="162">
        <v>149.79</v>
      </c>
      <c r="O5" s="163">
        <v>0</v>
      </c>
      <c r="P5" s="164">
        <v>3</v>
      </c>
      <c r="Q5" s="162">
        <v>101.816</v>
      </c>
      <c r="R5" s="164">
        <v>4</v>
      </c>
      <c r="S5" s="162">
        <v>193.18899999999999</v>
      </c>
      <c r="T5" s="162">
        <v>0</v>
      </c>
      <c r="U5" s="165">
        <v>444.79499999999996</v>
      </c>
    </row>
    <row r="6" spans="1:21" s="166" customFormat="1" ht="86.25" outlineLevel="1" x14ac:dyDescent="0.3">
      <c r="A6" s="156" t="s">
        <v>412</v>
      </c>
      <c r="B6" s="157" t="s">
        <v>272</v>
      </c>
      <c r="C6" s="158" t="s">
        <v>421</v>
      </c>
      <c r="D6" s="159" t="s">
        <v>431</v>
      </c>
      <c r="E6" s="160" t="s">
        <v>432</v>
      </c>
      <c r="F6" s="159" t="s">
        <v>120</v>
      </c>
      <c r="G6" s="159" t="s">
        <v>124</v>
      </c>
      <c r="H6" s="161">
        <v>45355</v>
      </c>
      <c r="I6" s="161">
        <v>45358</v>
      </c>
      <c r="J6" s="160" t="s">
        <v>430</v>
      </c>
      <c r="K6" s="162">
        <v>111.19874999999999</v>
      </c>
      <c r="L6" s="162">
        <f t="shared" si="0"/>
        <v>4</v>
      </c>
      <c r="M6" s="162">
        <v>149.79</v>
      </c>
      <c r="N6" s="162">
        <v>149.79</v>
      </c>
      <c r="O6" s="163">
        <v>0</v>
      </c>
      <c r="P6" s="164">
        <v>3</v>
      </c>
      <c r="Q6" s="162">
        <v>101.816</v>
      </c>
      <c r="R6" s="164">
        <v>4</v>
      </c>
      <c r="S6" s="162">
        <v>193.18899999999999</v>
      </c>
      <c r="T6" s="162">
        <v>0</v>
      </c>
      <c r="U6" s="165">
        <v>444.79499999999996</v>
      </c>
    </row>
    <row r="7" spans="1:21" s="166" customFormat="1" ht="51.75" outlineLevel="1" x14ac:dyDescent="0.3">
      <c r="A7" s="156" t="s">
        <v>412</v>
      </c>
      <c r="B7" s="157" t="s">
        <v>273</v>
      </c>
      <c r="C7" s="158" t="s">
        <v>421</v>
      </c>
      <c r="D7" s="159" t="s">
        <v>433</v>
      </c>
      <c r="E7" s="160" t="s">
        <v>434</v>
      </c>
      <c r="F7" s="159" t="s">
        <v>120</v>
      </c>
      <c r="G7" s="159" t="s">
        <v>124</v>
      </c>
      <c r="H7" s="161">
        <v>45355</v>
      </c>
      <c r="I7" s="161">
        <v>45358</v>
      </c>
      <c r="J7" s="160" t="s">
        <v>430</v>
      </c>
      <c r="K7" s="162">
        <v>111.19874999999999</v>
      </c>
      <c r="L7" s="162">
        <f t="shared" si="0"/>
        <v>4</v>
      </c>
      <c r="M7" s="162">
        <v>149.79</v>
      </c>
      <c r="N7" s="162">
        <v>149.79</v>
      </c>
      <c r="O7" s="163">
        <v>0</v>
      </c>
      <c r="P7" s="164">
        <v>3</v>
      </c>
      <c r="Q7" s="162">
        <v>101.816</v>
      </c>
      <c r="R7" s="164">
        <v>4</v>
      </c>
      <c r="S7" s="162">
        <v>193.18899999999999</v>
      </c>
      <c r="T7" s="162">
        <v>0</v>
      </c>
      <c r="U7" s="165">
        <v>444.79499999999996</v>
      </c>
    </row>
    <row r="8" spans="1:21" s="166" customFormat="1" ht="51.75" outlineLevel="1" x14ac:dyDescent="0.3">
      <c r="A8" s="156" t="s">
        <v>412</v>
      </c>
      <c r="B8" s="157" t="s">
        <v>274</v>
      </c>
      <c r="C8" s="158" t="s">
        <v>421</v>
      </c>
      <c r="D8" s="159" t="s">
        <v>435</v>
      </c>
      <c r="E8" s="160" t="s">
        <v>724</v>
      </c>
      <c r="F8" s="159" t="s">
        <v>120</v>
      </c>
      <c r="G8" s="159" t="s">
        <v>124</v>
      </c>
      <c r="H8" s="161">
        <v>45355</v>
      </c>
      <c r="I8" s="161">
        <v>45358</v>
      </c>
      <c r="J8" s="160" t="s">
        <v>430</v>
      </c>
      <c r="K8" s="162">
        <v>118.68849999999999</v>
      </c>
      <c r="L8" s="162">
        <f t="shared" si="0"/>
        <v>4</v>
      </c>
      <c r="M8" s="162">
        <v>149.79</v>
      </c>
      <c r="N8" s="162">
        <v>149.79</v>
      </c>
      <c r="O8" s="163">
        <v>0</v>
      </c>
      <c r="P8" s="164">
        <v>3</v>
      </c>
      <c r="Q8" s="162">
        <v>101.816</v>
      </c>
      <c r="R8" s="164">
        <v>4</v>
      </c>
      <c r="S8" s="162">
        <v>193.18899999999999</v>
      </c>
      <c r="T8" s="162">
        <v>29.959</v>
      </c>
      <c r="U8" s="165">
        <v>474.75399999999996</v>
      </c>
    </row>
    <row r="9" spans="1:21" s="166" customFormat="1" ht="51.75" outlineLevel="1" x14ac:dyDescent="0.3">
      <c r="A9" s="156" t="s">
        <v>412</v>
      </c>
      <c r="B9" s="157" t="s">
        <v>275</v>
      </c>
      <c r="C9" s="158" t="s">
        <v>421</v>
      </c>
      <c r="D9" s="159" t="s">
        <v>540</v>
      </c>
      <c r="E9" s="160" t="s">
        <v>541</v>
      </c>
      <c r="F9" s="159" t="s">
        <v>120</v>
      </c>
      <c r="G9" s="159" t="s">
        <v>124</v>
      </c>
      <c r="H9" s="161">
        <v>45379</v>
      </c>
      <c r="I9" s="161">
        <v>45382</v>
      </c>
      <c r="J9" s="160" t="s">
        <v>242</v>
      </c>
      <c r="K9" s="162">
        <v>28.25</v>
      </c>
      <c r="L9" s="162">
        <f t="shared" si="0"/>
        <v>4</v>
      </c>
      <c r="M9" s="162">
        <v>0</v>
      </c>
      <c r="N9" s="162">
        <v>0</v>
      </c>
      <c r="O9" s="163">
        <v>0</v>
      </c>
      <c r="P9" s="164">
        <v>3</v>
      </c>
      <c r="Q9" s="162">
        <v>0</v>
      </c>
      <c r="R9" s="164">
        <v>4</v>
      </c>
      <c r="S9" s="162">
        <v>113</v>
      </c>
      <c r="T9" s="162">
        <v>0</v>
      </c>
      <c r="U9" s="165">
        <v>113</v>
      </c>
    </row>
    <row r="10" spans="1:21" s="166" customFormat="1" ht="51.75" outlineLevel="1" x14ac:dyDescent="0.3">
      <c r="A10" s="156" t="s">
        <v>412</v>
      </c>
      <c r="B10" s="157" t="s">
        <v>276</v>
      </c>
      <c r="C10" s="158" t="s">
        <v>421</v>
      </c>
      <c r="D10" s="159" t="s">
        <v>542</v>
      </c>
      <c r="E10" s="160" t="s">
        <v>723</v>
      </c>
      <c r="F10" s="159" t="s">
        <v>120</v>
      </c>
      <c r="G10" s="159" t="s">
        <v>124</v>
      </c>
      <c r="H10" s="161">
        <v>45379</v>
      </c>
      <c r="I10" s="161">
        <v>45382</v>
      </c>
      <c r="J10" s="160" t="s">
        <v>242</v>
      </c>
      <c r="K10" s="162">
        <v>28.25</v>
      </c>
      <c r="L10" s="162">
        <f t="shared" si="0"/>
        <v>4</v>
      </c>
      <c r="M10" s="162">
        <v>0</v>
      </c>
      <c r="N10" s="162">
        <v>0</v>
      </c>
      <c r="O10" s="163">
        <v>0</v>
      </c>
      <c r="P10" s="164">
        <v>3</v>
      </c>
      <c r="Q10" s="162">
        <v>0</v>
      </c>
      <c r="R10" s="164">
        <v>4</v>
      </c>
      <c r="S10" s="162">
        <v>113</v>
      </c>
      <c r="T10" s="162">
        <v>0</v>
      </c>
      <c r="U10" s="165">
        <v>113</v>
      </c>
    </row>
    <row r="11" spans="1:21" s="166" customFormat="1" ht="51.75" outlineLevel="1" x14ac:dyDescent="0.3">
      <c r="A11" s="156" t="s">
        <v>413</v>
      </c>
      <c r="B11" s="157" t="s">
        <v>45</v>
      </c>
      <c r="C11" s="158" t="s">
        <v>421</v>
      </c>
      <c r="D11" s="159" t="s">
        <v>423</v>
      </c>
      <c r="E11" s="160" t="s">
        <v>411</v>
      </c>
      <c r="F11" s="159" t="s">
        <v>120</v>
      </c>
      <c r="G11" s="159" t="s">
        <v>124</v>
      </c>
      <c r="H11" s="161">
        <v>45316</v>
      </c>
      <c r="I11" s="161">
        <v>45318</v>
      </c>
      <c r="J11" s="160" t="s">
        <v>241</v>
      </c>
      <c r="K11" s="162">
        <v>0</v>
      </c>
      <c r="L11" s="162">
        <f t="shared" si="0"/>
        <v>4</v>
      </c>
      <c r="M11" s="162">
        <v>0</v>
      </c>
      <c r="N11" s="162">
        <v>0</v>
      </c>
      <c r="O11" s="163">
        <v>0</v>
      </c>
      <c r="P11" s="164">
        <v>2</v>
      </c>
      <c r="Q11" s="162">
        <v>0</v>
      </c>
      <c r="R11" s="164">
        <v>3</v>
      </c>
      <c r="S11" s="162">
        <v>0</v>
      </c>
      <c r="T11" s="162">
        <v>0</v>
      </c>
      <c r="U11" s="165">
        <v>0</v>
      </c>
    </row>
    <row r="12" spans="1:21" s="166" customFormat="1" ht="86.25" outlineLevel="1" x14ac:dyDescent="0.3">
      <c r="A12" s="156" t="s">
        <v>413</v>
      </c>
      <c r="B12" s="157" t="s">
        <v>46</v>
      </c>
      <c r="C12" s="158" t="s">
        <v>421</v>
      </c>
      <c r="D12" s="159" t="s">
        <v>423</v>
      </c>
      <c r="E12" s="160" t="s">
        <v>424</v>
      </c>
      <c r="F12" s="159" t="s">
        <v>120</v>
      </c>
      <c r="G12" s="159" t="s">
        <v>124</v>
      </c>
      <c r="H12" s="161">
        <v>45316</v>
      </c>
      <c r="I12" s="161">
        <v>45318</v>
      </c>
      <c r="J12" s="160" t="s">
        <v>241</v>
      </c>
      <c r="K12" s="162">
        <v>0</v>
      </c>
      <c r="L12" s="162">
        <f t="shared" si="0"/>
        <v>3</v>
      </c>
      <c r="M12" s="162">
        <v>0</v>
      </c>
      <c r="N12" s="162">
        <v>0</v>
      </c>
      <c r="O12" s="163">
        <v>0</v>
      </c>
      <c r="P12" s="164">
        <v>2</v>
      </c>
      <c r="Q12" s="162">
        <v>0</v>
      </c>
      <c r="R12" s="164">
        <v>3</v>
      </c>
      <c r="S12" s="162">
        <v>0</v>
      </c>
      <c r="T12" s="162">
        <v>0</v>
      </c>
      <c r="U12" s="165">
        <v>0</v>
      </c>
    </row>
    <row r="13" spans="1:21" s="166" customFormat="1" ht="51.75" outlineLevel="1" x14ac:dyDescent="0.3">
      <c r="A13" s="156" t="s">
        <v>413</v>
      </c>
      <c r="B13" s="157" t="s">
        <v>113</v>
      </c>
      <c r="C13" s="158" t="s">
        <v>421</v>
      </c>
      <c r="D13" s="159" t="s">
        <v>425</v>
      </c>
      <c r="E13" s="160" t="s">
        <v>411</v>
      </c>
      <c r="F13" s="159" t="s">
        <v>120</v>
      </c>
      <c r="G13" s="159" t="s">
        <v>124</v>
      </c>
      <c r="H13" s="161">
        <v>45455</v>
      </c>
      <c r="I13" s="161">
        <v>45459</v>
      </c>
      <c r="J13" s="160" t="s">
        <v>170</v>
      </c>
      <c r="K13" s="162">
        <v>61.371200000000002</v>
      </c>
      <c r="L13" s="162">
        <f t="shared" si="0"/>
        <v>4</v>
      </c>
      <c r="M13" s="162">
        <v>306.85599999999999</v>
      </c>
      <c r="N13" s="162">
        <v>306.85599999999999</v>
      </c>
      <c r="O13" s="163">
        <v>0</v>
      </c>
      <c r="P13" s="164">
        <v>4</v>
      </c>
      <c r="Q13" s="162">
        <v>0</v>
      </c>
      <c r="R13" s="164">
        <v>5</v>
      </c>
      <c r="S13" s="162">
        <v>0</v>
      </c>
      <c r="T13" s="162">
        <v>0</v>
      </c>
      <c r="U13" s="165">
        <v>306.85599999999999</v>
      </c>
    </row>
    <row r="14" spans="1:21" s="166" customFormat="1" ht="51.75" outlineLevel="1" x14ac:dyDescent="0.3">
      <c r="A14" s="156" t="s">
        <v>413</v>
      </c>
      <c r="B14" s="157" t="s">
        <v>114</v>
      </c>
      <c r="C14" s="158" t="s">
        <v>421</v>
      </c>
      <c r="D14" s="159" t="s">
        <v>543</v>
      </c>
      <c r="E14" s="160" t="s">
        <v>729</v>
      </c>
      <c r="F14" s="159" t="s">
        <v>120</v>
      </c>
      <c r="G14" s="159" t="s">
        <v>124</v>
      </c>
      <c r="H14" s="161">
        <v>45376</v>
      </c>
      <c r="I14" s="161">
        <v>45381</v>
      </c>
      <c r="J14" s="160" t="s">
        <v>111</v>
      </c>
      <c r="K14" s="162">
        <v>48.629166666666663</v>
      </c>
      <c r="L14" s="162">
        <f t="shared" si="0"/>
        <v>6</v>
      </c>
      <c r="M14" s="162">
        <v>0</v>
      </c>
      <c r="N14" s="162">
        <v>0</v>
      </c>
      <c r="O14" s="163">
        <v>0</v>
      </c>
      <c r="P14" s="164">
        <v>5</v>
      </c>
      <c r="Q14" s="162">
        <v>0</v>
      </c>
      <c r="R14" s="164">
        <v>6</v>
      </c>
      <c r="S14" s="162">
        <v>291.77499999999998</v>
      </c>
      <c r="T14" s="162">
        <v>0</v>
      </c>
      <c r="U14" s="165">
        <v>291.77499999999998</v>
      </c>
    </row>
    <row r="15" spans="1:21" s="166" customFormat="1" ht="51.75" outlineLevel="1" x14ac:dyDescent="0.3">
      <c r="A15" s="156" t="s">
        <v>413</v>
      </c>
      <c r="B15" s="157" t="s">
        <v>47</v>
      </c>
      <c r="C15" s="158" t="s">
        <v>421</v>
      </c>
      <c r="D15" s="159" t="s">
        <v>543</v>
      </c>
      <c r="E15" s="160" t="s">
        <v>544</v>
      </c>
      <c r="F15" s="159" t="s">
        <v>120</v>
      </c>
      <c r="G15" s="159" t="s">
        <v>124</v>
      </c>
      <c r="H15" s="161">
        <v>45376</v>
      </c>
      <c r="I15" s="161">
        <v>45381</v>
      </c>
      <c r="J15" s="160" t="s">
        <v>111</v>
      </c>
      <c r="K15" s="162">
        <v>48.629166666666663</v>
      </c>
      <c r="L15" s="162">
        <f t="shared" si="0"/>
        <v>6</v>
      </c>
      <c r="M15" s="162">
        <v>0</v>
      </c>
      <c r="N15" s="162">
        <v>0</v>
      </c>
      <c r="O15" s="163">
        <v>0</v>
      </c>
      <c r="P15" s="164">
        <v>5</v>
      </c>
      <c r="Q15" s="162">
        <v>0</v>
      </c>
      <c r="R15" s="164">
        <v>6</v>
      </c>
      <c r="S15" s="162">
        <v>291.77499999999998</v>
      </c>
      <c r="T15" s="162">
        <v>0</v>
      </c>
      <c r="U15" s="165">
        <v>291.77499999999998</v>
      </c>
    </row>
    <row r="16" spans="1:21" s="166" customFormat="1" ht="51.75" outlineLevel="1" x14ac:dyDescent="0.3">
      <c r="A16" s="156" t="s">
        <v>413</v>
      </c>
      <c r="B16" s="157" t="s">
        <v>278</v>
      </c>
      <c r="C16" s="158" t="s">
        <v>421</v>
      </c>
      <c r="D16" s="159" t="s">
        <v>543</v>
      </c>
      <c r="E16" s="160" t="s">
        <v>545</v>
      </c>
      <c r="F16" s="159" t="s">
        <v>120</v>
      </c>
      <c r="G16" s="159" t="s">
        <v>124</v>
      </c>
      <c r="H16" s="161">
        <v>45376</v>
      </c>
      <c r="I16" s="161">
        <v>45381</v>
      </c>
      <c r="J16" s="160" t="s">
        <v>111</v>
      </c>
      <c r="K16" s="162">
        <v>48.629166666666663</v>
      </c>
      <c r="L16" s="162">
        <f t="shared" si="0"/>
        <v>6</v>
      </c>
      <c r="M16" s="162">
        <v>0</v>
      </c>
      <c r="N16" s="162">
        <v>0</v>
      </c>
      <c r="O16" s="163">
        <v>0</v>
      </c>
      <c r="P16" s="164">
        <v>5</v>
      </c>
      <c r="Q16" s="162">
        <v>0</v>
      </c>
      <c r="R16" s="164">
        <v>6</v>
      </c>
      <c r="S16" s="162">
        <v>291.77499999999998</v>
      </c>
      <c r="T16" s="162">
        <v>0</v>
      </c>
      <c r="U16" s="165">
        <v>291.77499999999998</v>
      </c>
    </row>
    <row r="17" spans="1:21" s="166" customFormat="1" ht="51.75" outlineLevel="1" x14ac:dyDescent="0.3">
      <c r="A17" s="156" t="s">
        <v>413</v>
      </c>
      <c r="B17" s="157" t="s">
        <v>279</v>
      </c>
      <c r="C17" s="158" t="s">
        <v>421</v>
      </c>
      <c r="D17" s="159" t="s">
        <v>543</v>
      </c>
      <c r="E17" s="160" t="s">
        <v>728</v>
      </c>
      <c r="F17" s="159" t="s">
        <v>120</v>
      </c>
      <c r="G17" s="159" t="s">
        <v>124</v>
      </c>
      <c r="H17" s="161">
        <v>45376</v>
      </c>
      <c r="I17" s="161">
        <v>45381</v>
      </c>
      <c r="J17" s="160" t="s">
        <v>111</v>
      </c>
      <c r="K17" s="162">
        <v>48.629166666666663</v>
      </c>
      <c r="L17" s="162">
        <f t="shared" si="0"/>
        <v>6</v>
      </c>
      <c r="M17" s="162">
        <v>0</v>
      </c>
      <c r="N17" s="162">
        <v>0</v>
      </c>
      <c r="O17" s="163">
        <v>0</v>
      </c>
      <c r="P17" s="164">
        <v>5</v>
      </c>
      <c r="Q17" s="162">
        <v>0</v>
      </c>
      <c r="R17" s="164">
        <v>6</v>
      </c>
      <c r="S17" s="162">
        <v>291.77499999999998</v>
      </c>
      <c r="T17" s="162">
        <v>0</v>
      </c>
      <c r="U17" s="165">
        <v>291.77499999999998</v>
      </c>
    </row>
    <row r="18" spans="1:21" s="166" customFormat="1" ht="51.75" outlineLevel="1" x14ac:dyDescent="0.3">
      <c r="A18" s="156" t="s">
        <v>413</v>
      </c>
      <c r="B18" s="157" t="s">
        <v>280</v>
      </c>
      <c r="C18" s="158" t="s">
        <v>421</v>
      </c>
      <c r="D18" s="159" t="s">
        <v>543</v>
      </c>
      <c r="E18" s="160" t="s">
        <v>546</v>
      </c>
      <c r="F18" s="159" t="s">
        <v>120</v>
      </c>
      <c r="G18" s="159" t="s">
        <v>124</v>
      </c>
      <c r="H18" s="161">
        <v>45376</v>
      </c>
      <c r="I18" s="161">
        <v>45381</v>
      </c>
      <c r="J18" s="160" t="s">
        <v>111</v>
      </c>
      <c r="K18" s="162">
        <v>48.629166666666663</v>
      </c>
      <c r="L18" s="162">
        <f t="shared" si="0"/>
        <v>6</v>
      </c>
      <c r="M18" s="162">
        <v>0</v>
      </c>
      <c r="N18" s="162">
        <v>0</v>
      </c>
      <c r="O18" s="163">
        <v>0</v>
      </c>
      <c r="P18" s="164">
        <v>5</v>
      </c>
      <c r="Q18" s="162">
        <v>0</v>
      </c>
      <c r="R18" s="164">
        <v>6</v>
      </c>
      <c r="S18" s="162">
        <v>291.77499999999998</v>
      </c>
      <c r="T18" s="162">
        <v>0</v>
      </c>
      <c r="U18" s="165">
        <v>291.77499999999998</v>
      </c>
    </row>
    <row r="19" spans="1:21" s="166" customFormat="1" ht="69" outlineLevel="1" x14ac:dyDescent="0.3">
      <c r="A19" s="156" t="s">
        <v>413</v>
      </c>
      <c r="B19" s="157" t="s">
        <v>281</v>
      </c>
      <c r="C19" s="158" t="s">
        <v>421</v>
      </c>
      <c r="D19" s="159" t="s">
        <v>543</v>
      </c>
      <c r="E19" s="160" t="s">
        <v>727</v>
      </c>
      <c r="F19" s="159" t="s">
        <v>120</v>
      </c>
      <c r="G19" s="159" t="s">
        <v>124</v>
      </c>
      <c r="H19" s="161">
        <v>45376</v>
      </c>
      <c r="I19" s="161">
        <v>45381</v>
      </c>
      <c r="J19" s="160" t="s">
        <v>111</v>
      </c>
      <c r="K19" s="162">
        <v>48.629166666666663</v>
      </c>
      <c r="L19" s="162">
        <f t="shared" si="0"/>
        <v>6</v>
      </c>
      <c r="M19" s="162">
        <v>0</v>
      </c>
      <c r="N19" s="162">
        <v>0</v>
      </c>
      <c r="O19" s="163">
        <v>0</v>
      </c>
      <c r="P19" s="164">
        <v>5</v>
      </c>
      <c r="Q19" s="162">
        <v>0</v>
      </c>
      <c r="R19" s="164">
        <v>6</v>
      </c>
      <c r="S19" s="162">
        <v>291.77499999999998</v>
      </c>
      <c r="T19" s="162">
        <v>0</v>
      </c>
      <c r="U19" s="165">
        <v>291.77499999999998</v>
      </c>
    </row>
    <row r="20" spans="1:21" s="166" customFormat="1" ht="69" outlineLevel="1" x14ac:dyDescent="0.3">
      <c r="A20" s="156" t="s">
        <v>413</v>
      </c>
      <c r="B20" s="157" t="s">
        <v>282</v>
      </c>
      <c r="C20" s="158" t="s">
        <v>421</v>
      </c>
      <c r="D20" s="159" t="s">
        <v>543</v>
      </c>
      <c r="E20" s="160" t="s">
        <v>726</v>
      </c>
      <c r="F20" s="159" t="s">
        <v>120</v>
      </c>
      <c r="G20" s="159" t="s">
        <v>124</v>
      </c>
      <c r="H20" s="161">
        <v>45376</v>
      </c>
      <c r="I20" s="161">
        <v>45381</v>
      </c>
      <c r="J20" s="160" t="s">
        <v>111</v>
      </c>
      <c r="K20" s="162">
        <v>48.629166666666663</v>
      </c>
      <c r="L20" s="162">
        <f t="shared" si="0"/>
        <v>6</v>
      </c>
      <c r="M20" s="162">
        <v>0</v>
      </c>
      <c r="N20" s="162">
        <v>0</v>
      </c>
      <c r="O20" s="163">
        <v>0</v>
      </c>
      <c r="P20" s="164">
        <v>5</v>
      </c>
      <c r="Q20" s="162">
        <v>0</v>
      </c>
      <c r="R20" s="164">
        <v>6</v>
      </c>
      <c r="S20" s="162">
        <v>291.77499999999998</v>
      </c>
      <c r="T20" s="162">
        <v>0</v>
      </c>
      <c r="U20" s="165">
        <v>291.77499999999998</v>
      </c>
    </row>
    <row r="21" spans="1:21" s="166" customFormat="1" ht="51.75" outlineLevel="1" x14ac:dyDescent="0.3">
      <c r="A21" s="156" t="s">
        <v>413</v>
      </c>
      <c r="B21" s="157" t="s">
        <v>547</v>
      </c>
      <c r="C21" s="158" t="s">
        <v>421</v>
      </c>
      <c r="D21" s="159" t="s">
        <v>549</v>
      </c>
      <c r="E21" s="160" t="s">
        <v>550</v>
      </c>
      <c r="F21" s="159" t="s">
        <v>120</v>
      </c>
      <c r="G21" s="159" t="s">
        <v>124</v>
      </c>
      <c r="H21" s="161">
        <v>45383</v>
      </c>
      <c r="I21" s="161">
        <v>45388</v>
      </c>
      <c r="J21" s="160" t="s">
        <v>104</v>
      </c>
      <c r="K21" s="162">
        <v>63.363500000000009</v>
      </c>
      <c r="L21" s="162">
        <f t="shared" si="0"/>
        <v>6</v>
      </c>
      <c r="M21" s="162">
        <v>157.179</v>
      </c>
      <c r="N21" s="162">
        <v>157.179</v>
      </c>
      <c r="O21" s="163">
        <v>0</v>
      </c>
      <c r="P21" s="164">
        <v>5</v>
      </c>
      <c r="Q21" s="162">
        <v>0</v>
      </c>
      <c r="R21" s="164">
        <v>6</v>
      </c>
      <c r="S21" s="162">
        <v>223.00200000000001</v>
      </c>
      <c r="T21" s="162">
        <v>0</v>
      </c>
      <c r="U21" s="165">
        <v>380.18100000000004</v>
      </c>
    </row>
    <row r="22" spans="1:21" s="166" customFormat="1" ht="51.75" outlineLevel="1" x14ac:dyDescent="0.3">
      <c r="A22" s="156" t="s">
        <v>413</v>
      </c>
      <c r="B22" s="157" t="s">
        <v>548</v>
      </c>
      <c r="C22" s="158" t="s">
        <v>421</v>
      </c>
      <c r="D22" s="159" t="s">
        <v>549</v>
      </c>
      <c r="E22" s="160" t="s">
        <v>725</v>
      </c>
      <c r="F22" s="159" t="s">
        <v>120</v>
      </c>
      <c r="G22" s="159" t="s">
        <v>124</v>
      </c>
      <c r="H22" s="161">
        <v>45383</v>
      </c>
      <c r="I22" s="161">
        <v>45388</v>
      </c>
      <c r="J22" s="160" t="s">
        <v>104</v>
      </c>
      <c r="K22" s="162">
        <v>63.363500000000009</v>
      </c>
      <c r="L22" s="162">
        <f t="shared" si="0"/>
        <v>6</v>
      </c>
      <c r="M22" s="162">
        <v>157.179</v>
      </c>
      <c r="N22" s="162">
        <v>157.179</v>
      </c>
      <c r="O22" s="163">
        <v>0</v>
      </c>
      <c r="P22" s="164">
        <v>5</v>
      </c>
      <c r="Q22" s="162">
        <v>0</v>
      </c>
      <c r="R22" s="164">
        <v>6</v>
      </c>
      <c r="S22" s="162">
        <v>223.00200000000001</v>
      </c>
      <c r="T22" s="162">
        <v>0</v>
      </c>
      <c r="U22" s="165">
        <v>380.18100000000004</v>
      </c>
    </row>
    <row r="23" spans="1:21" s="166" customFormat="1" ht="69" outlineLevel="1" x14ac:dyDescent="0.3">
      <c r="A23" s="156" t="s">
        <v>414</v>
      </c>
      <c r="B23" s="157" t="s">
        <v>49</v>
      </c>
      <c r="C23" s="158" t="s">
        <v>421</v>
      </c>
      <c r="D23" s="159" t="s">
        <v>436</v>
      </c>
      <c r="E23" s="160" t="s">
        <v>758</v>
      </c>
      <c r="F23" s="159" t="s">
        <v>120</v>
      </c>
      <c r="G23" s="159" t="s">
        <v>124</v>
      </c>
      <c r="H23" s="161">
        <v>45319</v>
      </c>
      <c r="I23" s="161">
        <v>45321</v>
      </c>
      <c r="J23" s="160" t="s">
        <v>108</v>
      </c>
      <c r="K23" s="162">
        <v>264.44333333333333</v>
      </c>
      <c r="L23" s="162">
        <f t="shared" si="0"/>
        <v>2.75</v>
      </c>
      <c r="M23" s="162">
        <v>446.22800000000001</v>
      </c>
      <c r="N23" s="162">
        <v>446.22800000000001</v>
      </c>
      <c r="O23" s="163">
        <v>0</v>
      </c>
      <c r="P23" s="164">
        <v>2</v>
      </c>
      <c r="Q23" s="162">
        <v>180.79300000000001</v>
      </c>
      <c r="R23" s="164">
        <v>3</v>
      </c>
      <c r="S23" s="162">
        <v>166.309</v>
      </c>
      <c r="T23" s="162">
        <v>0</v>
      </c>
      <c r="U23" s="165">
        <v>793.32999999999993</v>
      </c>
    </row>
    <row r="24" spans="1:21" s="166" customFormat="1" ht="51.75" outlineLevel="1" x14ac:dyDescent="0.3">
      <c r="A24" s="156" t="s">
        <v>414</v>
      </c>
      <c r="B24" s="157" t="s">
        <v>115</v>
      </c>
      <c r="C24" s="158" t="s">
        <v>421</v>
      </c>
      <c r="D24" s="159" t="s">
        <v>437</v>
      </c>
      <c r="E24" s="160" t="s">
        <v>128</v>
      </c>
      <c r="F24" s="159" t="s">
        <v>120</v>
      </c>
      <c r="G24" s="159" t="s">
        <v>124</v>
      </c>
      <c r="H24" s="161">
        <v>45317</v>
      </c>
      <c r="I24" s="161">
        <v>45318</v>
      </c>
      <c r="J24" s="160" t="s">
        <v>125</v>
      </c>
      <c r="K24" s="162">
        <v>41.405999999999999</v>
      </c>
      <c r="L24" s="162">
        <f t="shared" si="0"/>
        <v>2</v>
      </c>
      <c r="M24" s="162">
        <v>0</v>
      </c>
      <c r="N24" s="162">
        <v>0</v>
      </c>
      <c r="O24" s="163">
        <v>0</v>
      </c>
      <c r="P24" s="164">
        <v>1</v>
      </c>
      <c r="Q24" s="162">
        <v>23.026</v>
      </c>
      <c r="R24" s="164">
        <v>2</v>
      </c>
      <c r="S24" s="162">
        <v>59.786000000000001</v>
      </c>
      <c r="T24" s="162">
        <v>0</v>
      </c>
      <c r="U24" s="165">
        <v>82.811999999999998</v>
      </c>
    </row>
    <row r="25" spans="1:21" s="166" customFormat="1" ht="69" outlineLevel="1" x14ac:dyDescent="0.3">
      <c r="A25" s="156" t="s">
        <v>414</v>
      </c>
      <c r="B25" s="157" t="s">
        <v>50</v>
      </c>
      <c r="C25" s="158" t="s">
        <v>421</v>
      </c>
      <c r="D25" s="159" t="s">
        <v>438</v>
      </c>
      <c r="E25" s="160" t="s">
        <v>758</v>
      </c>
      <c r="F25" s="159" t="s">
        <v>120</v>
      </c>
      <c r="G25" s="159" t="s">
        <v>124</v>
      </c>
      <c r="H25" s="161">
        <v>45316</v>
      </c>
      <c r="I25" s="161">
        <v>45317</v>
      </c>
      <c r="J25" s="160" t="s">
        <v>125</v>
      </c>
      <c r="K25" s="162">
        <v>44.953000000000003</v>
      </c>
      <c r="L25" s="162">
        <f t="shared" si="0"/>
        <v>2.75</v>
      </c>
      <c r="M25" s="162">
        <v>0</v>
      </c>
      <c r="N25" s="162">
        <v>0</v>
      </c>
      <c r="O25" s="163">
        <v>0</v>
      </c>
      <c r="P25" s="164">
        <v>1</v>
      </c>
      <c r="Q25" s="162">
        <v>30.12</v>
      </c>
      <c r="R25" s="164">
        <v>2</v>
      </c>
      <c r="S25" s="162">
        <v>59.786000000000001</v>
      </c>
      <c r="T25" s="162">
        <v>0</v>
      </c>
      <c r="U25" s="165">
        <v>89.906000000000006</v>
      </c>
    </row>
    <row r="26" spans="1:21" s="166" customFormat="1" ht="69" outlineLevel="1" x14ac:dyDescent="0.3">
      <c r="A26" s="156" t="s">
        <v>414</v>
      </c>
      <c r="B26" s="157" t="s">
        <v>284</v>
      </c>
      <c r="C26" s="158" t="s">
        <v>421</v>
      </c>
      <c r="D26" s="159" t="s">
        <v>438</v>
      </c>
      <c r="E26" s="160" t="s">
        <v>759</v>
      </c>
      <c r="F26" s="159" t="s">
        <v>120</v>
      </c>
      <c r="G26" s="159" t="s">
        <v>124</v>
      </c>
      <c r="H26" s="161">
        <v>45316</v>
      </c>
      <c r="I26" s="161">
        <v>45317</v>
      </c>
      <c r="J26" s="160" t="s">
        <v>125</v>
      </c>
      <c r="K26" s="162">
        <v>44.953000000000003</v>
      </c>
      <c r="L26" s="162">
        <f t="shared" si="0"/>
        <v>2.8</v>
      </c>
      <c r="M26" s="162">
        <v>0</v>
      </c>
      <c r="N26" s="162">
        <v>0</v>
      </c>
      <c r="O26" s="163">
        <v>0</v>
      </c>
      <c r="P26" s="164">
        <v>1</v>
      </c>
      <c r="Q26" s="162">
        <v>30.12</v>
      </c>
      <c r="R26" s="164">
        <v>2</v>
      </c>
      <c r="S26" s="162">
        <v>59.786000000000001</v>
      </c>
      <c r="T26" s="162">
        <v>0</v>
      </c>
      <c r="U26" s="165">
        <v>89.906000000000006</v>
      </c>
    </row>
    <row r="27" spans="1:21" s="166" customFormat="1" ht="69" outlineLevel="1" x14ac:dyDescent="0.3">
      <c r="A27" s="156" t="s">
        <v>414</v>
      </c>
      <c r="B27" s="157" t="s">
        <v>285</v>
      </c>
      <c r="C27" s="158" t="s">
        <v>421</v>
      </c>
      <c r="D27" s="159" t="s">
        <v>439</v>
      </c>
      <c r="E27" s="160" t="s">
        <v>759</v>
      </c>
      <c r="F27" s="159" t="s">
        <v>120</v>
      </c>
      <c r="G27" s="159" t="s">
        <v>124</v>
      </c>
      <c r="H27" s="161">
        <v>45334</v>
      </c>
      <c r="I27" s="161">
        <v>45336</v>
      </c>
      <c r="J27" s="160" t="s">
        <v>108</v>
      </c>
      <c r="K27" s="162">
        <v>199.53599999999997</v>
      </c>
      <c r="L27" s="162">
        <f t="shared" si="0"/>
        <v>2.8</v>
      </c>
      <c r="M27" s="162">
        <v>381.21499999999997</v>
      </c>
      <c r="N27" s="162">
        <v>381.21499999999997</v>
      </c>
      <c r="O27" s="163">
        <v>0</v>
      </c>
      <c r="P27" s="164">
        <v>2</v>
      </c>
      <c r="Q27" s="162">
        <v>97.652000000000001</v>
      </c>
      <c r="R27" s="164">
        <v>3</v>
      </c>
      <c r="S27" s="162">
        <v>109.741</v>
      </c>
      <c r="T27" s="162">
        <v>10</v>
      </c>
      <c r="U27" s="165">
        <v>598.60799999999995</v>
      </c>
    </row>
    <row r="28" spans="1:21" s="166" customFormat="1" ht="69" outlineLevel="1" x14ac:dyDescent="0.3">
      <c r="A28" s="156" t="s">
        <v>414</v>
      </c>
      <c r="B28" s="157" t="s">
        <v>286</v>
      </c>
      <c r="C28" s="158" t="s">
        <v>421</v>
      </c>
      <c r="D28" s="159" t="s">
        <v>439</v>
      </c>
      <c r="E28" s="160" t="s">
        <v>440</v>
      </c>
      <c r="F28" s="159" t="s">
        <v>120</v>
      </c>
      <c r="G28" s="159" t="s">
        <v>124</v>
      </c>
      <c r="H28" s="161">
        <v>45334</v>
      </c>
      <c r="I28" s="161">
        <v>45336</v>
      </c>
      <c r="J28" s="160" t="s">
        <v>108</v>
      </c>
      <c r="K28" s="162">
        <v>200.55733333333333</v>
      </c>
      <c r="L28" s="162">
        <f t="shared" si="0"/>
        <v>3</v>
      </c>
      <c r="M28" s="162">
        <v>381.21499999999997</v>
      </c>
      <c r="N28" s="162">
        <v>381.21499999999997</v>
      </c>
      <c r="O28" s="163">
        <v>0</v>
      </c>
      <c r="P28" s="164">
        <v>2</v>
      </c>
      <c r="Q28" s="162">
        <v>110.71599999999999</v>
      </c>
      <c r="R28" s="164">
        <v>3</v>
      </c>
      <c r="S28" s="162">
        <v>109.741</v>
      </c>
      <c r="T28" s="162">
        <v>0</v>
      </c>
      <c r="U28" s="165">
        <v>601.67200000000003</v>
      </c>
    </row>
    <row r="29" spans="1:21" s="166" customFormat="1" ht="69" outlineLevel="1" x14ac:dyDescent="0.3">
      <c r="A29" s="156" t="s">
        <v>414</v>
      </c>
      <c r="B29" s="157" t="s">
        <v>287</v>
      </c>
      <c r="C29" s="158" t="s">
        <v>421</v>
      </c>
      <c r="D29" s="159" t="s">
        <v>441</v>
      </c>
      <c r="E29" s="160" t="s">
        <v>759</v>
      </c>
      <c r="F29" s="159" t="s">
        <v>120</v>
      </c>
      <c r="G29" s="159" t="s">
        <v>124</v>
      </c>
      <c r="H29" s="161">
        <v>45335</v>
      </c>
      <c r="I29" s="161">
        <v>45337</v>
      </c>
      <c r="J29" s="160" t="s">
        <v>101</v>
      </c>
      <c r="K29" s="162">
        <v>51.9</v>
      </c>
      <c r="L29" s="162">
        <f t="shared" si="0"/>
        <v>2.8</v>
      </c>
      <c r="M29" s="162">
        <v>104.45399999999999</v>
      </c>
      <c r="N29" s="162">
        <v>104.45399999999999</v>
      </c>
      <c r="O29" s="163">
        <v>0</v>
      </c>
      <c r="P29" s="164">
        <v>2</v>
      </c>
      <c r="Q29" s="162">
        <v>0</v>
      </c>
      <c r="R29" s="164">
        <v>3</v>
      </c>
      <c r="S29" s="162">
        <v>41.246000000000002</v>
      </c>
      <c r="T29" s="162">
        <v>10</v>
      </c>
      <c r="U29" s="165">
        <v>155.69999999999999</v>
      </c>
    </row>
    <row r="30" spans="1:21" s="166" customFormat="1" ht="69" outlineLevel="1" x14ac:dyDescent="0.3">
      <c r="A30" s="156" t="s">
        <v>414</v>
      </c>
      <c r="B30" s="157" t="s">
        <v>288</v>
      </c>
      <c r="C30" s="158" t="s">
        <v>421</v>
      </c>
      <c r="D30" s="159" t="s">
        <v>441</v>
      </c>
      <c r="E30" s="160" t="s">
        <v>440</v>
      </c>
      <c r="F30" s="159" t="s">
        <v>120</v>
      </c>
      <c r="G30" s="159" t="s">
        <v>124</v>
      </c>
      <c r="H30" s="161">
        <v>45335</v>
      </c>
      <c r="I30" s="161">
        <v>45337</v>
      </c>
      <c r="J30" s="160" t="s">
        <v>101</v>
      </c>
      <c r="K30" s="162">
        <v>50.233333333333327</v>
      </c>
      <c r="L30" s="162">
        <f t="shared" si="0"/>
        <v>3</v>
      </c>
      <c r="M30" s="162">
        <v>104.45399999999999</v>
      </c>
      <c r="N30" s="162">
        <v>104.45399999999999</v>
      </c>
      <c r="O30" s="163">
        <v>0</v>
      </c>
      <c r="P30" s="164">
        <v>2</v>
      </c>
      <c r="Q30" s="162">
        <v>0</v>
      </c>
      <c r="R30" s="164">
        <v>3</v>
      </c>
      <c r="S30" s="162">
        <v>41.246000000000002</v>
      </c>
      <c r="T30" s="162">
        <v>5</v>
      </c>
      <c r="U30" s="165">
        <v>150.69999999999999</v>
      </c>
    </row>
    <row r="31" spans="1:21" s="166" customFormat="1" ht="69" outlineLevel="1" x14ac:dyDescent="0.3">
      <c r="A31" s="156" t="s">
        <v>414</v>
      </c>
      <c r="B31" s="157" t="s">
        <v>289</v>
      </c>
      <c r="C31" s="158" t="s">
        <v>421</v>
      </c>
      <c r="D31" s="159" t="s">
        <v>441</v>
      </c>
      <c r="E31" s="160" t="s">
        <v>758</v>
      </c>
      <c r="F31" s="159" t="s">
        <v>120</v>
      </c>
      <c r="G31" s="159" t="s">
        <v>124</v>
      </c>
      <c r="H31" s="161">
        <v>45335</v>
      </c>
      <c r="I31" s="161">
        <v>45337</v>
      </c>
      <c r="J31" s="160" t="s">
        <v>101</v>
      </c>
      <c r="K31" s="162">
        <v>64.089333333333329</v>
      </c>
      <c r="L31" s="162">
        <f t="shared" si="0"/>
        <v>2.75</v>
      </c>
      <c r="M31" s="162">
        <v>130.4</v>
      </c>
      <c r="N31" s="162">
        <v>130.4</v>
      </c>
      <c r="O31" s="163">
        <v>0</v>
      </c>
      <c r="P31" s="164">
        <v>2</v>
      </c>
      <c r="Q31" s="162">
        <v>0</v>
      </c>
      <c r="R31" s="164">
        <v>3</v>
      </c>
      <c r="S31" s="162">
        <v>61.868000000000002</v>
      </c>
      <c r="T31" s="162">
        <v>0</v>
      </c>
      <c r="U31" s="165">
        <v>192.268</v>
      </c>
    </row>
    <row r="32" spans="1:21" s="166" customFormat="1" ht="103.5" outlineLevel="1" x14ac:dyDescent="0.3">
      <c r="A32" s="156" t="s">
        <v>414</v>
      </c>
      <c r="B32" s="157" t="s">
        <v>290</v>
      </c>
      <c r="C32" s="158" t="s">
        <v>421</v>
      </c>
      <c r="D32" s="159" t="s">
        <v>441</v>
      </c>
      <c r="E32" s="160" t="s">
        <v>442</v>
      </c>
      <c r="F32" s="159" t="s">
        <v>120</v>
      </c>
      <c r="G32" s="159" t="s">
        <v>124</v>
      </c>
      <c r="H32" s="161">
        <v>45335</v>
      </c>
      <c r="I32" s="161">
        <v>45337</v>
      </c>
      <c r="J32" s="160" t="s">
        <v>101</v>
      </c>
      <c r="K32" s="162">
        <v>67.422666666666672</v>
      </c>
      <c r="L32" s="162">
        <f t="shared" si="0"/>
        <v>3</v>
      </c>
      <c r="M32" s="162">
        <v>130.4</v>
      </c>
      <c r="N32" s="162">
        <v>130.4</v>
      </c>
      <c r="O32" s="163">
        <v>0</v>
      </c>
      <c r="P32" s="164">
        <v>2</v>
      </c>
      <c r="Q32" s="162">
        <v>0</v>
      </c>
      <c r="R32" s="164">
        <v>3</v>
      </c>
      <c r="S32" s="162">
        <v>61.868000000000002</v>
      </c>
      <c r="T32" s="162">
        <v>10</v>
      </c>
      <c r="U32" s="165">
        <v>202.268</v>
      </c>
    </row>
    <row r="33" spans="1:21" s="166" customFormat="1" ht="69" outlineLevel="1" x14ac:dyDescent="0.3">
      <c r="A33" s="156" t="s">
        <v>414</v>
      </c>
      <c r="B33" s="157" t="s">
        <v>291</v>
      </c>
      <c r="C33" s="158" t="s">
        <v>421</v>
      </c>
      <c r="D33" s="159" t="s">
        <v>443</v>
      </c>
      <c r="E33" s="160" t="s">
        <v>758</v>
      </c>
      <c r="F33" s="159" t="s">
        <v>120</v>
      </c>
      <c r="G33" s="159" t="s">
        <v>124</v>
      </c>
      <c r="H33" s="161">
        <v>45341</v>
      </c>
      <c r="I33" s="161">
        <v>45343</v>
      </c>
      <c r="J33" s="160" t="s">
        <v>103</v>
      </c>
      <c r="K33" s="162">
        <v>300.61966666666666</v>
      </c>
      <c r="L33" s="162">
        <f t="shared" si="0"/>
        <v>2.75</v>
      </c>
      <c r="M33" s="162">
        <v>554.45799999999997</v>
      </c>
      <c r="N33" s="162">
        <v>554.45799999999997</v>
      </c>
      <c r="O33" s="163">
        <v>0</v>
      </c>
      <c r="P33" s="164">
        <v>2</v>
      </c>
      <c r="Q33" s="162">
        <v>159.30199999999999</v>
      </c>
      <c r="R33" s="164">
        <v>3</v>
      </c>
      <c r="S33" s="162">
        <v>188.09899999999999</v>
      </c>
      <c r="T33" s="162">
        <v>0</v>
      </c>
      <c r="U33" s="165">
        <v>901.85899999999992</v>
      </c>
    </row>
    <row r="34" spans="1:21" s="166" customFormat="1" ht="69" outlineLevel="1" x14ac:dyDescent="0.3">
      <c r="A34" s="156" t="s">
        <v>414</v>
      </c>
      <c r="B34" s="157" t="s">
        <v>292</v>
      </c>
      <c r="C34" s="158" t="s">
        <v>421</v>
      </c>
      <c r="D34" s="159" t="s">
        <v>444</v>
      </c>
      <c r="E34" s="160" t="s">
        <v>759</v>
      </c>
      <c r="F34" s="159" t="s">
        <v>120</v>
      </c>
      <c r="G34" s="159" t="s">
        <v>124</v>
      </c>
      <c r="H34" s="161">
        <v>45348</v>
      </c>
      <c r="I34" s="161">
        <v>45351</v>
      </c>
      <c r="J34" s="160" t="s">
        <v>445</v>
      </c>
      <c r="K34" s="162">
        <v>60.567250000000001</v>
      </c>
      <c r="L34" s="162">
        <f t="shared" si="0"/>
        <v>2.8</v>
      </c>
      <c r="M34" s="162">
        <v>0</v>
      </c>
      <c r="N34" s="162">
        <v>0</v>
      </c>
      <c r="O34" s="163">
        <v>0</v>
      </c>
      <c r="P34" s="164">
        <v>3</v>
      </c>
      <c r="Q34" s="162">
        <v>108.43899999999999</v>
      </c>
      <c r="R34" s="164">
        <v>4</v>
      </c>
      <c r="S34" s="162">
        <v>133.83000000000001</v>
      </c>
      <c r="T34" s="162">
        <v>0</v>
      </c>
      <c r="U34" s="165">
        <v>242.26900000000001</v>
      </c>
    </row>
    <row r="35" spans="1:21" s="166" customFormat="1" ht="51.75" outlineLevel="1" x14ac:dyDescent="0.3">
      <c r="A35" s="156" t="s">
        <v>414</v>
      </c>
      <c r="B35" s="157" t="s">
        <v>293</v>
      </c>
      <c r="C35" s="158" t="s">
        <v>421</v>
      </c>
      <c r="D35" s="159" t="s">
        <v>446</v>
      </c>
      <c r="E35" s="160" t="s">
        <v>128</v>
      </c>
      <c r="F35" s="159" t="s">
        <v>120</v>
      </c>
      <c r="G35" s="159" t="s">
        <v>124</v>
      </c>
      <c r="H35" s="161">
        <v>45351</v>
      </c>
      <c r="I35" s="161">
        <v>45352</v>
      </c>
      <c r="J35" s="160" t="s">
        <v>179</v>
      </c>
      <c r="K35" s="162">
        <v>141.35250000000002</v>
      </c>
      <c r="L35" s="162">
        <f t="shared" si="0"/>
        <v>2</v>
      </c>
      <c r="M35" s="162">
        <v>172.65600000000001</v>
      </c>
      <c r="N35" s="162">
        <v>172.65600000000001</v>
      </c>
      <c r="O35" s="163">
        <v>0</v>
      </c>
      <c r="P35" s="164">
        <v>1</v>
      </c>
      <c r="Q35" s="162">
        <v>48.62</v>
      </c>
      <c r="R35" s="164">
        <v>2</v>
      </c>
      <c r="S35" s="162">
        <v>61.429000000000002</v>
      </c>
      <c r="T35" s="162">
        <v>0</v>
      </c>
      <c r="U35" s="165">
        <v>282.70500000000004</v>
      </c>
    </row>
    <row r="36" spans="1:21" s="166" customFormat="1" ht="69" outlineLevel="1" x14ac:dyDescent="0.3">
      <c r="A36" s="156" t="s">
        <v>414</v>
      </c>
      <c r="B36" s="157" t="s">
        <v>294</v>
      </c>
      <c r="C36" s="158" t="s">
        <v>421</v>
      </c>
      <c r="D36" s="159" t="s">
        <v>551</v>
      </c>
      <c r="E36" s="160" t="s">
        <v>759</v>
      </c>
      <c r="F36" s="159" t="s">
        <v>120</v>
      </c>
      <c r="G36" s="159" t="s">
        <v>124</v>
      </c>
      <c r="H36" s="161">
        <v>45371</v>
      </c>
      <c r="I36" s="161">
        <v>45372</v>
      </c>
      <c r="J36" s="160" t="s">
        <v>108</v>
      </c>
      <c r="K36" s="162">
        <v>348.61400000000003</v>
      </c>
      <c r="L36" s="162">
        <f t="shared" si="0"/>
        <v>2.8</v>
      </c>
      <c r="M36" s="162">
        <v>0</v>
      </c>
      <c r="N36" s="162">
        <v>0</v>
      </c>
      <c r="O36" s="163">
        <v>0</v>
      </c>
      <c r="P36" s="164">
        <v>1</v>
      </c>
      <c r="Q36" s="162">
        <v>588.80200000000002</v>
      </c>
      <c r="R36" s="164">
        <v>2</v>
      </c>
      <c r="S36" s="162">
        <v>108.426</v>
      </c>
      <c r="T36" s="162">
        <v>0</v>
      </c>
      <c r="U36" s="165">
        <v>697.22800000000007</v>
      </c>
    </row>
    <row r="37" spans="1:21" s="166" customFormat="1" ht="69" outlineLevel="1" x14ac:dyDescent="0.3">
      <c r="A37" s="156" t="s">
        <v>414</v>
      </c>
      <c r="B37" s="157" t="s">
        <v>295</v>
      </c>
      <c r="C37" s="158" t="s">
        <v>421</v>
      </c>
      <c r="D37" s="159" t="s">
        <v>552</v>
      </c>
      <c r="E37" s="160" t="s">
        <v>760</v>
      </c>
      <c r="F37" s="159" t="s">
        <v>120</v>
      </c>
      <c r="G37" s="159" t="s">
        <v>124</v>
      </c>
      <c r="H37" s="161">
        <v>45351</v>
      </c>
      <c r="I37" s="161">
        <v>45352</v>
      </c>
      <c r="J37" s="160" t="s">
        <v>179</v>
      </c>
      <c r="K37" s="162">
        <v>130.584</v>
      </c>
      <c r="L37" s="162">
        <f t="shared" si="0"/>
        <v>2</v>
      </c>
      <c r="M37" s="162">
        <v>172.65600000000001</v>
      </c>
      <c r="N37" s="162">
        <v>172.65600000000001</v>
      </c>
      <c r="O37" s="163">
        <v>0</v>
      </c>
      <c r="P37" s="164">
        <v>1</v>
      </c>
      <c r="Q37" s="162">
        <v>23.111999999999998</v>
      </c>
      <c r="R37" s="164">
        <v>2</v>
      </c>
      <c r="S37" s="162">
        <v>65.400000000000006</v>
      </c>
      <c r="T37" s="162">
        <v>0</v>
      </c>
      <c r="U37" s="165">
        <v>261.16800000000001</v>
      </c>
    </row>
    <row r="38" spans="1:21" s="166" customFormat="1" ht="51.75" outlineLevel="1" x14ac:dyDescent="0.3">
      <c r="A38" s="156" t="s">
        <v>415</v>
      </c>
      <c r="B38" s="157" t="s">
        <v>51</v>
      </c>
      <c r="C38" s="158" t="s">
        <v>421</v>
      </c>
      <c r="D38" s="159" t="s">
        <v>447</v>
      </c>
      <c r="E38" s="160" t="s">
        <v>731</v>
      </c>
      <c r="F38" s="159" t="s">
        <v>120</v>
      </c>
      <c r="G38" s="159" t="s">
        <v>124</v>
      </c>
      <c r="H38" s="161">
        <v>45316</v>
      </c>
      <c r="I38" s="161">
        <v>45317</v>
      </c>
      <c r="J38" s="160" t="s">
        <v>125</v>
      </c>
      <c r="K38" s="162">
        <v>45.014000000000003</v>
      </c>
      <c r="L38" s="162">
        <f t="shared" si="0"/>
        <v>3</v>
      </c>
      <c r="M38" s="162">
        <v>0</v>
      </c>
      <c r="N38" s="162">
        <v>0</v>
      </c>
      <c r="O38" s="163">
        <v>0</v>
      </c>
      <c r="P38" s="164">
        <v>1</v>
      </c>
      <c r="Q38" s="162">
        <v>30.263999999999999</v>
      </c>
      <c r="R38" s="164">
        <v>2</v>
      </c>
      <c r="S38" s="162">
        <v>59.764000000000003</v>
      </c>
      <c r="T38" s="162">
        <v>0</v>
      </c>
      <c r="U38" s="165">
        <v>90.028000000000006</v>
      </c>
    </row>
    <row r="39" spans="1:21" s="166" customFormat="1" ht="34.5" outlineLevel="1" x14ac:dyDescent="0.3">
      <c r="A39" s="156" t="s">
        <v>415</v>
      </c>
      <c r="B39" s="157" t="s">
        <v>52</v>
      </c>
      <c r="C39" s="158" t="s">
        <v>421</v>
      </c>
      <c r="D39" s="159" t="s">
        <v>448</v>
      </c>
      <c r="E39" s="160" t="s">
        <v>730</v>
      </c>
      <c r="F39" s="159" t="s">
        <v>120</v>
      </c>
      <c r="G39" s="159" t="s">
        <v>124</v>
      </c>
      <c r="H39" s="161">
        <v>45327</v>
      </c>
      <c r="I39" s="161">
        <v>45329</v>
      </c>
      <c r="J39" s="160" t="s">
        <v>107</v>
      </c>
      <c r="K39" s="162">
        <v>33.956666666666671</v>
      </c>
      <c r="L39" s="162">
        <f t="shared" si="0"/>
        <v>3</v>
      </c>
      <c r="M39" s="162">
        <v>0</v>
      </c>
      <c r="N39" s="162">
        <v>0</v>
      </c>
      <c r="O39" s="163">
        <v>0</v>
      </c>
      <c r="P39" s="164">
        <v>2</v>
      </c>
      <c r="Q39" s="162">
        <v>0</v>
      </c>
      <c r="R39" s="164">
        <v>3</v>
      </c>
      <c r="S39" s="162">
        <v>101.87</v>
      </c>
      <c r="T39" s="162">
        <v>0</v>
      </c>
      <c r="U39" s="165">
        <v>101.87</v>
      </c>
    </row>
    <row r="40" spans="1:21" s="166" customFormat="1" ht="51.75" outlineLevel="1" x14ac:dyDescent="0.3">
      <c r="A40" s="156" t="s">
        <v>415</v>
      </c>
      <c r="B40" s="157" t="s">
        <v>53</v>
      </c>
      <c r="C40" s="158" t="s">
        <v>421</v>
      </c>
      <c r="D40" s="159" t="s">
        <v>449</v>
      </c>
      <c r="E40" s="160" t="s">
        <v>731</v>
      </c>
      <c r="F40" s="159" t="s">
        <v>120</v>
      </c>
      <c r="G40" s="159" t="s">
        <v>124</v>
      </c>
      <c r="H40" s="161">
        <v>45335</v>
      </c>
      <c r="I40" s="161">
        <v>45337</v>
      </c>
      <c r="J40" s="160" t="s">
        <v>101</v>
      </c>
      <c r="K40" s="162">
        <v>59.699999999999996</v>
      </c>
      <c r="L40" s="162">
        <f t="shared" si="0"/>
        <v>3</v>
      </c>
      <c r="M40" s="162">
        <v>113</v>
      </c>
      <c r="N40" s="162">
        <v>113</v>
      </c>
      <c r="O40" s="163">
        <v>0</v>
      </c>
      <c r="P40" s="164">
        <v>2</v>
      </c>
      <c r="Q40" s="162">
        <v>0</v>
      </c>
      <c r="R40" s="164">
        <v>3</v>
      </c>
      <c r="S40" s="162">
        <v>66.099999999999994</v>
      </c>
      <c r="T40" s="162">
        <v>0</v>
      </c>
      <c r="U40" s="165">
        <v>179.1</v>
      </c>
    </row>
    <row r="41" spans="1:21" s="166" customFormat="1" ht="51.75" outlineLevel="1" x14ac:dyDescent="0.3">
      <c r="A41" s="156" t="s">
        <v>415</v>
      </c>
      <c r="B41" s="157" t="s">
        <v>297</v>
      </c>
      <c r="C41" s="158" t="s">
        <v>421</v>
      </c>
      <c r="D41" s="159" t="s">
        <v>450</v>
      </c>
      <c r="E41" s="160" t="s">
        <v>731</v>
      </c>
      <c r="F41" s="159" t="s">
        <v>120</v>
      </c>
      <c r="G41" s="159" t="s">
        <v>124</v>
      </c>
      <c r="H41" s="161">
        <v>45348</v>
      </c>
      <c r="I41" s="161">
        <v>45351</v>
      </c>
      <c r="J41" s="160" t="s">
        <v>445</v>
      </c>
      <c r="K41" s="162">
        <v>33.444249999999997</v>
      </c>
      <c r="L41" s="162">
        <f t="shared" si="0"/>
        <v>3</v>
      </c>
      <c r="M41" s="162">
        <v>0</v>
      </c>
      <c r="N41" s="162">
        <v>0</v>
      </c>
      <c r="O41" s="163">
        <v>0</v>
      </c>
      <c r="P41" s="164">
        <v>3</v>
      </c>
      <c r="Q41" s="162">
        <v>0</v>
      </c>
      <c r="R41" s="164">
        <v>4</v>
      </c>
      <c r="S41" s="162">
        <v>133.77699999999999</v>
      </c>
      <c r="T41" s="162">
        <v>0</v>
      </c>
      <c r="U41" s="165">
        <v>133.77699999999999</v>
      </c>
    </row>
    <row r="42" spans="1:21" s="166" customFormat="1" ht="51.75" outlineLevel="1" x14ac:dyDescent="0.3">
      <c r="A42" s="156" t="s">
        <v>416</v>
      </c>
      <c r="B42" s="157" t="s">
        <v>54</v>
      </c>
      <c r="C42" s="158" t="s">
        <v>421</v>
      </c>
      <c r="D42" s="159" t="s">
        <v>451</v>
      </c>
      <c r="E42" s="160" t="s">
        <v>452</v>
      </c>
      <c r="F42" s="159" t="s">
        <v>120</v>
      </c>
      <c r="G42" s="159" t="s">
        <v>124</v>
      </c>
      <c r="H42" s="161">
        <v>45301</v>
      </c>
      <c r="I42" s="161">
        <v>45305</v>
      </c>
      <c r="J42" s="160" t="s">
        <v>735</v>
      </c>
      <c r="K42" s="162">
        <v>107.15619999999998</v>
      </c>
      <c r="L42" s="162">
        <f t="shared" si="0"/>
        <v>5</v>
      </c>
      <c r="M42" s="162">
        <v>280</v>
      </c>
      <c r="N42" s="162">
        <v>280</v>
      </c>
      <c r="O42" s="163">
        <v>0</v>
      </c>
      <c r="P42" s="164">
        <v>4</v>
      </c>
      <c r="Q42" s="162">
        <v>79.712999999999994</v>
      </c>
      <c r="R42" s="164">
        <v>5</v>
      </c>
      <c r="S42" s="162">
        <v>166.06800000000001</v>
      </c>
      <c r="T42" s="162">
        <v>10</v>
      </c>
      <c r="U42" s="165">
        <v>535.78099999999995</v>
      </c>
    </row>
    <row r="43" spans="1:21" s="166" customFormat="1" ht="51.75" outlineLevel="1" x14ac:dyDescent="0.3">
      <c r="A43" s="156" t="s">
        <v>416</v>
      </c>
      <c r="B43" s="157" t="s">
        <v>55</v>
      </c>
      <c r="C43" s="158" t="s">
        <v>421</v>
      </c>
      <c r="D43" s="159" t="s">
        <v>453</v>
      </c>
      <c r="E43" s="160" t="s">
        <v>452</v>
      </c>
      <c r="F43" s="159" t="s">
        <v>120</v>
      </c>
      <c r="G43" s="159" t="s">
        <v>124</v>
      </c>
      <c r="H43" s="161">
        <v>45354</v>
      </c>
      <c r="I43" s="161">
        <v>45358</v>
      </c>
      <c r="J43" s="160" t="s">
        <v>108</v>
      </c>
      <c r="K43" s="162">
        <v>188.62700000000001</v>
      </c>
      <c r="L43" s="162">
        <f t="shared" si="0"/>
        <v>5</v>
      </c>
      <c r="M43" s="162">
        <v>299.41399999999999</v>
      </c>
      <c r="N43" s="162">
        <v>299.41399999999999</v>
      </c>
      <c r="O43" s="163">
        <v>0</v>
      </c>
      <c r="P43" s="164">
        <v>4</v>
      </c>
      <c r="Q43" s="162">
        <v>362.38400000000001</v>
      </c>
      <c r="R43" s="164">
        <v>5</v>
      </c>
      <c r="S43" s="162">
        <v>276.33699999999999</v>
      </c>
      <c r="T43" s="162">
        <v>5</v>
      </c>
      <c r="U43" s="165">
        <v>943.13499999999999</v>
      </c>
    </row>
    <row r="44" spans="1:21" s="166" customFormat="1" ht="86.25" outlineLevel="1" x14ac:dyDescent="0.3">
      <c r="A44" s="156" t="s">
        <v>416</v>
      </c>
      <c r="B44" s="157" t="s">
        <v>116</v>
      </c>
      <c r="C44" s="158" t="s">
        <v>421</v>
      </c>
      <c r="D44" s="159" t="s">
        <v>454</v>
      </c>
      <c r="E44" s="160" t="s">
        <v>455</v>
      </c>
      <c r="F44" s="159" t="s">
        <v>120</v>
      </c>
      <c r="G44" s="159" t="s">
        <v>124</v>
      </c>
      <c r="H44" s="161">
        <v>45354</v>
      </c>
      <c r="I44" s="161">
        <v>45358</v>
      </c>
      <c r="J44" s="160" t="s">
        <v>108</v>
      </c>
      <c r="K44" s="162">
        <v>158.52199999999999</v>
      </c>
      <c r="L44" s="162">
        <f t="shared" si="0"/>
        <v>5</v>
      </c>
      <c r="M44" s="162">
        <v>299.41399999999999</v>
      </c>
      <c r="N44" s="162">
        <v>299.41399999999999</v>
      </c>
      <c r="O44" s="163">
        <v>0</v>
      </c>
      <c r="P44" s="164">
        <v>4</v>
      </c>
      <c r="Q44" s="162">
        <v>216.85900000000001</v>
      </c>
      <c r="R44" s="164">
        <v>5</v>
      </c>
      <c r="S44" s="162">
        <v>276.33699999999999</v>
      </c>
      <c r="T44" s="162">
        <v>0</v>
      </c>
      <c r="U44" s="165">
        <v>792.61</v>
      </c>
    </row>
    <row r="45" spans="1:21" s="166" customFormat="1" ht="51.75" outlineLevel="1" x14ac:dyDescent="0.3">
      <c r="A45" s="156" t="s">
        <v>416</v>
      </c>
      <c r="B45" s="157" t="s">
        <v>117</v>
      </c>
      <c r="C45" s="158" t="s">
        <v>421</v>
      </c>
      <c r="D45" s="159" t="s">
        <v>553</v>
      </c>
      <c r="E45" s="160" t="s">
        <v>171</v>
      </c>
      <c r="F45" s="159" t="s">
        <v>120</v>
      </c>
      <c r="G45" s="159" t="s">
        <v>124</v>
      </c>
      <c r="H45" s="161">
        <v>45368</v>
      </c>
      <c r="I45" s="161">
        <v>45375</v>
      </c>
      <c r="J45" s="160" t="s">
        <v>241</v>
      </c>
      <c r="K45" s="162">
        <v>31.379874999999998</v>
      </c>
      <c r="L45" s="162">
        <f t="shared" si="0"/>
        <v>8</v>
      </c>
      <c r="M45" s="162">
        <v>0</v>
      </c>
      <c r="N45" s="162">
        <v>0</v>
      </c>
      <c r="O45" s="163">
        <v>0</v>
      </c>
      <c r="P45" s="164">
        <v>7</v>
      </c>
      <c r="Q45" s="162">
        <v>0</v>
      </c>
      <c r="R45" s="164">
        <v>8</v>
      </c>
      <c r="S45" s="162">
        <v>251.03899999999999</v>
      </c>
      <c r="T45" s="162">
        <v>0</v>
      </c>
      <c r="U45" s="165">
        <v>251.03899999999999</v>
      </c>
    </row>
    <row r="46" spans="1:21" s="166" customFormat="1" ht="86.25" outlineLevel="1" x14ac:dyDescent="0.3">
      <c r="A46" s="156" t="s">
        <v>416</v>
      </c>
      <c r="B46" s="157" t="s">
        <v>56</v>
      </c>
      <c r="C46" s="158" t="s">
        <v>421</v>
      </c>
      <c r="D46" s="159" t="s">
        <v>553</v>
      </c>
      <c r="E46" s="160" t="s">
        <v>733</v>
      </c>
      <c r="F46" s="159" t="s">
        <v>120</v>
      </c>
      <c r="G46" s="159" t="s">
        <v>124</v>
      </c>
      <c r="H46" s="161">
        <v>45368</v>
      </c>
      <c r="I46" s="161">
        <v>45375</v>
      </c>
      <c r="J46" s="160" t="s">
        <v>241</v>
      </c>
      <c r="K46" s="162">
        <v>111.119125</v>
      </c>
      <c r="L46" s="162">
        <f t="shared" si="0"/>
        <v>8</v>
      </c>
      <c r="M46" s="162">
        <v>277.47399999999999</v>
      </c>
      <c r="N46" s="162">
        <v>277.47399999999999</v>
      </c>
      <c r="O46" s="163">
        <v>0</v>
      </c>
      <c r="P46" s="164">
        <v>7</v>
      </c>
      <c r="Q46" s="162">
        <v>260.024</v>
      </c>
      <c r="R46" s="164">
        <v>8</v>
      </c>
      <c r="S46" s="162">
        <v>351.45499999999998</v>
      </c>
      <c r="T46" s="162">
        <v>0</v>
      </c>
      <c r="U46" s="165">
        <v>888.95299999999997</v>
      </c>
    </row>
    <row r="47" spans="1:21" s="166" customFormat="1" ht="103.5" outlineLevel="1" x14ac:dyDescent="0.3">
      <c r="A47" s="156" t="s">
        <v>416</v>
      </c>
      <c r="B47" s="157" t="s">
        <v>57</v>
      </c>
      <c r="C47" s="158" t="s">
        <v>421</v>
      </c>
      <c r="D47" s="159" t="s">
        <v>553</v>
      </c>
      <c r="E47" s="160" t="s">
        <v>734</v>
      </c>
      <c r="F47" s="159" t="s">
        <v>120</v>
      </c>
      <c r="G47" s="159" t="s">
        <v>124</v>
      </c>
      <c r="H47" s="161">
        <v>45368</v>
      </c>
      <c r="I47" s="161">
        <v>45375</v>
      </c>
      <c r="J47" s="160" t="s">
        <v>241</v>
      </c>
      <c r="K47" s="162">
        <v>111.119125</v>
      </c>
      <c r="L47" s="162">
        <f t="shared" si="0"/>
        <v>8</v>
      </c>
      <c r="M47" s="162">
        <v>277.47399999999999</v>
      </c>
      <c r="N47" s="162">
        <v>277.47399999999999</v>
      </c>
      <c r="O47" s="163">
        <v>0</v>
      </c>
      <c r="P47" s="164">
        <v>7</v>
      </c>
      <c r="Q47" s="162">
        <v>260.024</v>
      </c>
      <c r="R47" s="164">
        <v>8</v>
      </c>
      <c r="S47" s="162">
        <v>351.45499999999998</v>
      </c>
      <c r="T47" s="162">
        <v>0</v>
      </c>
      <c r="U47" s="165">
        <v>888.95299999999997</v>
      </c>
    </row>
    <row r="48" spans="1:21" s="166" customFormat="1" ht="34.5" outlineLevel="1" x14ac:dyDescent="0.3">
      <c r="A48" s="156" t="s">
        <v>417</v>
      </c>
      <c r="B48" s="157" t="s">
        <v>118</v>
      </c>
      <c r="C48" s="158" t="s">
        <v>421</v>
      </c>
      <c r="D48" s="159" t="s">
        <v>456</v>
      </c>
      <c r="E48" s="160" t="s">
        <v>129</v>
      </c>
      <c r="F48" s="159" t="s">
        <v>120</v>
      </c>
      <c r="G48" s="159" t="s">
        <v>124</v>
      </c>
      <c r="H48" s="161">
        <v>45300</v>
      </c>
      <c r="I48" s="161">
        <v>45302</v>
      </c>
      <c r="J48" s="160" t="s">
        <v>457</v>
      </c>
      <c r="K48" s="162">
        <v>141.74533333333332</v>
      </c>
      <c r="L48" s="162">
        <f t="shared" si="0"/>
        <v>3</v>
      </c>
      <c r="M48" s="162">
        <v>323.584</v>
      </c>
      <c r="N48" s="162">
        <v>323.584</v>
      </c>
      <c r="O48" s="163">
        <v>0</v>
      </c>
      <c r="P48" s="164">
        <v>2</v>
      </c>
      <c r="Q48" s="162">
        <v>38.415999999999997</v>
      </c>
      <c r="R48" s="164">
        <v>3</v>
      </c>
      <c r="S48" s="162">
        <v>63.235999999999997</v>
      </c>
      <c r="T48" s="162">
        <v>0</v>
      </c>
      <c r="U48" s="165">
        <v>425.23599999999999</v>
      </c>
    </row>
    <row r="49" spans="1:21" s="166" customFormat="1" ht="69" outlineLevel="1" x14ac:dyDescent="0.3">
      <c r="A49" s="156" t="s">
        <v>417</v>
      </c>
      <c r="B49" s="157" t="s">
        <v>185</v>
      </c>
      <c r="C49" s="158" t="s">
        <v>421</v>
      </c>
      <c r="D49" s="159" t="s">
        <v>458</v>
      </c>
      <c r="E49" s="160" t="s">
        <v>129</v>
      </c>
      <c r="F49" s="159" t="s">
        <v>120</v>
      </c>
      <c r="G49" s="159" t="s">
        <v>124</v>
      </c>
      <c r="H49" s="161">
        <v>45308</v>
      </c>
      <c r="I49" s="161">
        <v>45311</v>
      </c>
      <c r="J49" s="160" t="s">
        <v>244</v>
      </c>
      <c r="K49" s="162">
        <v>166.33175</v>
      </c>
      <c r="L49" s="162">
        <f t="shared" si="0"/>
        <v>3</v>
      </c>
      <c r="M49" s="162">
        <v>430</v>
      </c>
      <c r="N49" s="162">
        <v>430</v>
      </c>
      <c r="O49" s="163">
        <v>0</v>
      </c>
      <c r="P49" s="164">
        <v>3</v>
      </c>
      <c r="Q49" s="162">
        <v>32.78</v>
      </c>
      <c r="R49" s="164">
        <v>4</v>
      </c>
      <c r="S49" s="162">
        <v>202.547</v>
      </c>
      <c r="T49" s="162">
        <v>0</v>
      </c>
      <c r="U49" s="165">
        <v>665.327</v>
      </c>
    </row>
    <row r="50" spans="1:21" s="166" customFormat="1" ht="69" outlineLevel="1" x14ac:dyDescent="0.3">
      <c r="A50" s="156" t="s">
        <v>417</v>
      </c>
      <c r="B50" s="157" t="s">
        <v>186</v>
      </c>
      <c r="C50" s="158" t="s">
        <v>421</v>
      </c>
      <c r="D50" s="159" t="s">
        <v>459</v>
      </c>
      <c r="E50" s="160" t="s">
        <v>131</v>
      </c>
      <c r="F50" s="159" t="s">
        <v>120</v>
      </c>
      <c r="G50" s="159" t="s">
        <v>124</v>
      </c>
      <c r="H50" s="161">
        <v>45308</v>
      </c>
      <c r="I50" s="161">
        <v>45311</v>
      </c>
      <c r="J50" s="160" t="s">
        <v>244</v>
      </c>
      <c r="K50" s="162">
        <v>182.20224999999999</v>
      </c>
      <c r="L50" s="162">
        <f t="shared" si="0"/>
        <v>3.3333333333333335</v>
      </c>
      <c r="M50" s="162">
        <v>528</v>
      </c>
      <c r="N50" s="162">
        <v>528</v>
      </c>
      <c r="O50" s="163">
        <v>0</v>
      </c>
      <c r="P50" s="164">
        <v>3</v>
      </c>
      <c r="Q50" s="162">
        <v>0</v>
      </c>
      <c r="R50" s="164">
        <v>4</v>
      </c>
      <c r="S50" s="162">
        <v>200.809</v>
      </c>
      <c r="T50" s="162">
        <v>0</v>
      </c>
      <c r="U50" s="165">
        <v>728.80899999999997</v>
      </c>
    </row>
    <row r="51" spans="1:21" s="166" customFormat="1" ht="69" outlineLevel="1" x14ac:dyDescent="0.3">
      <c r="A51" s="156" t="s">
        <v>417</v>
      </c>
      <c r="B51" s="157" t="s">
        <v>300</v>
      </c>
      <c r="C51" s="158" t="s">
        <v>421</v>
      </c>
      <c r="D51" s="159" t="s">
        <v>459</v>
      </c>
      <c r="E51" s="160" t="s">
        <v>737</v>
      </c>
      <c r="F51" s="159" t="s">
        <v>120</v>
      </c>
      <c r="G51" s="159" t="s">
        <v>124</v>
      </c>
      <c r="H51" s="161">
        <v>45308</v>
      </c>
      <c r="I51" s="161">
        <v>45311</v>
      </c>
      <c r="J51" s="160" t="s">
        <v>244</v>
      </c>
      <c r="K51" s="162">
        <v>218.62074999999999</v>
      </c>
      <c r="L51" s="162">
        <f t="shared" si="0"/>
        <v>3</v>
      </c>
      <c r="M51" s="162">
        <v>528</v>
      </c>
      <c r="N51" s="162">
        <v>528</v>
      </c>
      <c r="O51" s="163">
        <v>0</v>
      </c>
      <c r="P51" s="164">
        <v>3</v>
      </c>
      <c r="Q51" s="162">
        <v>145.67400000000001</v>
      </c>
      <c r="R51" s="164">
        <v>4</v>
      </c>
      <c r="S51" s="162">
        <v>200.809</v>
      </c>
      <c r="T51" s="162">
        <v>0</v>
      </c>
      <c r="U51" s="165">
        <v>874.48299999999995</v>
      </c>
    </row>
    <row r="52" spans="1:21" s="166" customFormat="1" ht="103.5" outlineLevel="1" x14ac:dyDescent="0.3">
      <c r="A52" s="156" t="s">
        <v>417</v>
      </c>
      <c r="B52" s="157" t="s">
        <v>301</v>
      </c>
      <c r="C52" s="158" t="s">
        <v>421</v>
      </c>
      <c r="D52" s="159" t="s">
        <v>459</v>
      </c>
      <c r="E52" s="160" t="s">
        <v>246</v>
      </c>
      <c r="F52" s="159" t="s">
        <v>120</v>
      </c>
      <c r="G52" s="159" t="s">
        <v>124</v>
      </c>
      <c r="H52" s="161">
        <v>45308</v>
      </c>
      <c r="I52" s="161">
        <v>45311</v>
      </c>
      <c r="J52" s="160" t="s">
        <v>244</v>
      </c>
      <c r="K52" s="162">
        <v>216.75524999999999</v>
      </c>
      <c r="L52" s="162">
        <f t="shared" si="0"/>
        <v>4</v>
      </c>
      <c r="M52" s="162">
        <v>511.358</v>
      </c>
      <c r="N52" s="162">
        <v>511.358</v>
      </c>
      <c r="O52" s="163">
        <v>0</v>
      </c>
      <c r="P52" s="164">
        <v>3</v>
      </c>
      <c r="Q52" s="162">
        <v>153.11699999999999</v>
      </c>
      <c r="R52" s="164">
        <v>4</v>
      </c>
      <c r="S52" s="162">
        <v>202.54599999999999</v>
      </c>
      <c r="T52" s="162">
        <v>0</v>
      </c>
      <c r="U52" s="165">
        <v>867.02099999999996</v>
      </c>
    </row>
    <row r="53" spans="1:21" s="166" customFormat="1" ht="51.75" outlineLevel="1" x14ac:dyDescent="0.3">
      <c r="A53" s="156" t="s">
        <v>417</v>
      </c>
      <c r="B53" s="157" t="s">
        <v>302</v>
      </c>
      <c r="C53" s="158" t="s">
        <v>421</v>
      </c>
      <c r="D53" s="159" t="s">
        <v>460</v>
      </c>
      <c r="E53" s="160" t="s">
        <v>130</v>
      </c>
      <c r="F53" s="159" t="s">
        <v>120</v>
      </c>
      <c r="G53" s="159" t="s">
        <v>124</v>
      </c>
      <c r="H53" s="161">
        <v>45300</v>
      </c>
      <c r="I53" s="161">
        <v>45303</v>
      </c>
      <c r="J53" s="160" t="s">
        <v>461</v>
      </c>
      <c r="K53" s="162">
        <v>103.19475000000001</v>
      </c>
      <c r="L53" s="162">
        <f t="shared" si="0"/>
        <v>3.1666666666666665</v>
      </c>
      <c r="M53" s="162">
        <v>239.00200000000001</v>
      </c>
      <c r="N53" s="162">
        <v>239.00200000000001</v>
      </c>
      <c r="O53" s="163">
        <v>0</v>
      </c>
      <c r="P53" s="164">
        <v>3</v>
      </c>
      <c r="Q53" s="162">
        <v>40.353000000000002</v>
      </c>
      <c r="R53" s="164">
        <v>4</v>
      </c>
      <c r="S53" s="162">
        <v>92.373999999999995</v>
      </c>
      <c r="T53" s="162">
        <v>41.05</v>
      </c>
      <c r="U53" s="165">
        <v>412.77900000000005</v>
      </c>
    </row>
    <row r="54" spans="1:21" s="166" customFormat="1" ht="86.25" outlineLevel="1" x14ac:dyDescent="0.3">
      <c r="A54" s="156" t="s">
        <v>417</v>
      </c>
      <c r="B54" s="157" t="s">
        <v>303</v>
      </c>
      <c r="C54" s="158" t="s">
        <v>421</v>
      </c>
      <c r="D54" s="159" t="s">
        <v>462</v>
      </c>
      <c r="E54" s="160" t="s">
        <v>740</v>
      </c>
      <c r="F54" s="159" t="s">
        <v>120</v>
      </c>
      <c r="G54" s="159" t="s">
        <v>124</v>
      </c>
      <c r="H54" s="161">
        <v>45300</v>
      </c>
      <c r="I54" s="161">
        <v>45303</v>
      </c>
      <c r="J54" s="160" t="s">
        <v>457</v>
      </c>
      <c r="K54" s="162">
        <v>111.95224999999999</v>
      </c>
      <c r="L54" s="162">
        <f t="shared" si="0"/>
        <v>4</v>
      </c>
      <c r="M54" s="162">
        <v>362</v>
      </c>
      <c r="N54" s="162">
        <v>362</v>
      </c>
      <c r="O54" s="163">
        <v>0</v>
      </c>
      <c r="P54" s="164">
        <v>3</v>
      </c>
      <c r="Q54" s="162">
        <v>0</v>
      </c>
      <c r="R54" s="164">
        <v>4</v>
      </c>
      <c r="S54" s="162">
        <v>85.808999999999997</v>
      </c>
      <c r="T54" s="162">
        <v>0</v>
      </c>
      <c r="U54" s="165">
        <v>447.80899999999997</v>
      </c>
    </row>
    <row r="55" spans="1:21" s="166" customFormat="1" ht="34.5" outlineLevel="1" x14ac:dyDescent="0.3">
      <c r="A55" s="156" t="s">
        <v>417</v>
      </c>
      <c r="B55" s="157" t="s">
        <v>304</v>
      </c>
      <c r="C55" s="158" t="s">
        <v>421</v>
      </c>
      <c r="D55" s="159" t="s">
        <v>463</v>
      </c>
      <c r="E55" s="160" t="s">
        <v>130</v>
      </c>
      <c r="F55" s="159" t="s">
        <v>120</v>
      </c>
      <c r="G55" s="159" t="s">
        <v>124</v>
      </c>
      <c r="H55" s="161">
        <v>45300</v>
      </c>
      <c r="I55" s="161">
        <v>45303</v>
      </c>
      <c r="J55" s="160" t="s">
        <v>457</v>
      </c>
      <c r="K55" s="162">
        <v>111.95224999999999</v>
      </c>
      <c r="L55" s="162">
        <f t="shared" si="0"/>
        <v>3.1666666666666665</v>
      </c>
      <c r="M55" s="162">
        <v>362</v>
      </c>
      <c r="N55" s="162">
        <v>362</v>
      </c>
      <c r="O55" s="163">
        <v>0</v>
      </c>
      <c r="P55" s="164">
        <v>3</v>
      </c>
      <c r="Q55" s="162">
        <v>0</v>
      </c>
      <c r="R55" s="164">
        <v>4</v>
      </c>
      <c r="S55" s="162">
        <v>85.808999999999997</v>
      </c>
      <c r="T55" s="162">
        <v>0</v>
      </c>
      <c r="U55" s="165">
        <v>447.80899999999997</v>
      </c>
    </row>
    <row r="56" spans="1:21" s="166" customFormat="1" ht="86.25" outlineLevel="1" x14ac:dyDescent="0.3">
      <c r="A56" s="156" t="s">
        <v>417</v>
      </c>
      <c r="B56" s="157" t="s">
        <v>305</v>
      </c>
      <c r="C56" s="158" t="s">
        <v>421</v>
      </c>
      <c r="D56" s="159" t="s">
        <v>464</v>
      </c>
      <c r="E56" s="160" t="s">
        <v>744</v>
      </c>
      <c r="F56" s="159" t="s">
        <v>120</v>
      </c>
      <c r="G56" s="159" t="s">
        <v>124</v>
      </c>
      <c r="H56" s="161">
        <v>45309</v>
      </c>
      <c r="I56" s="161">
        <v>45313</v>
      </c>
      <c r="J56" s="160" t="s">
        <v>244</v>
      </c>
      <c r="K56" s="162">
        <v>178.50459999999998</v>
      </c>
      <c r="L56" s="162">
        <f t="shared" si="0"/>
        <v>5</v>
      </c>
      <c r="M56" s="162">
        <v>425</v>
      </c>
      <c r="N56" s="162">
        <v>425</v>
      </c>
      <c r="O56" s="163">
        <v>0</v>
      </c>
      <c r="P56" s="164">
        <v>4</v>
      </c>
      <c r="Q56" s="162">
        <v>216.184</v>
      </c>
      <c r="R56" s="164">
        <v>5</v>
      </c>
      <c r="S56" s="162">
        <v>251.339</v>
      </c>
      <c r="T56" s="162">
        <v>0</v>
      </c>
      <c r="U56" s="165">
        <v>892.52299999999991</v>
      </c>
    </row>
    <row r="57" spans="1:21" s="166" customFormat="1" ht="86.25" outlineLevel="1" x14ac:dyDescent="0.3">
      <c r="A57" s="156" t="s">
        <v>417</v>
      </c>
      <c r="B57" s="157" t="s">
        <v>306</v>
      </c>
      <c r="C57" s="158" t="s">
        <v>421</v>
      </c>
      <c r="D57" s="159" t="s">
        <v>464</v>
      </c>
      <c r="E57" s="160" t="s">
        <v>741</v>
      </c>
      <c r="F57" s="159" t="s">
        <v>120</v>
      </c>
      <c r="G57" s="159" t="s">
        <v>124</v>
      </c>
      <c r="H57" s="161">
        <v>45309</v>
      </c>
      <c r="I57" s="161">
        <v>45313</v>
      </c>
      <c r="J57" s="160" t="s">
        <v>244</v>
      </c>
      <c r="K57" s="162">
        <v>140.548</v>
      </c>
      <c r="L57" s="162">
        <f t="shared" si="0"/>
        <v>5</v>
      </c>
      <c r="M57" s="162">
        <v>250.16</v>
      </c>
      <c r="N57" s="162">
        <v>250.16</v>
      </c>
      <c r="O57" s="163">
        <v>0</v>
      </c>
      <c r="P57" s="164">
        <v>4</v>
      </c>
      <c r="Q57" s="162">
        <v>201.24100000000001</v>
      </c>
      <c r="R57" s="164">
        <v>5</v>
      </c>
      <c r="S57" s="162">
        <v>251.339</v>
      </c>
      <c r="T57" s="162">
        <v>0</v>
      </c>
      <c r="U57" s="165">
        <v>702.74</v>
      </c>
    </row>
    <row r="58" spans="1:21" s="166" customFormat="1" ht="51.75" outlineLevel="1" x14ac:dyDescent="0.3">
      <c r="A58" s="156" t="s">
        <v>417</v>
      </c>
      <c r="B58" s="157" t="s">
        <v>307</v>
      </c>
      <c r="C58" s="158" t="s">
        <v>421</v>
      </c>
      <c r="D58" s="159" t="s">
        <v>465</v>
      </c>
      <c r="E58" s="160" t="s">
        <v>129</v>
      </c>
      <c r="F58" s="159" t="s">
        <v>120</v>
      </c>
      <c r="G58" s="159" t="s">
        <v>124</v>
      </c>
      <c r="H58" s="161">
        <v>45317</v>
      </c>
      <c r="I58" s="161">
        <v>45318</v>
      </c>
      <c r="J58" s="160" t="s">
        <v>125</v>
      </c>
      <c r="K58" s="162">
        <v>29.896000000000001</v>
      </c>
      <c r="L58" s="162">
        <f t="shared" si="0"/>
        <v>3</v>
      </c>
      <c r="M58" s="162">
        <v>0</v>
      </c>
      <c r="N58" s="162">
        <v>0</v>
      </c>
      <c r="O58" s="163">
        <v>0</v>
      </c>
      <c r="P58" s="164">
        <v>1</v>
      </c>
      <c r="Q58" s="162">
        <v>0</v>
      </c>
      <c r="R58" s="164">
        <v>2</v>
      </c>
      <c r="S58" s="162">
        <v>59.792000000000002</v>
      </c>
      <c r="T58" s="162">
        <v>0</v>
      </c>
      <c r="U58" s="165">
        <v>59.792000000000002</v>
      </c>
    </row>
    <row r="59" spans="1:21" s="166" customFormat="1" ht="86.25" outlineLevel="1" x14ac:dyDescent="0.3">
      <c r="A59" s="156" t="s">
        <v>417</v>
      </c>
      <c r="B59" s="157" t="s">
        <v>308</v>
      </c>
      <c r="C59" s="158" t="s">
        <v>421</v>
      </c>
      <c r="D59" s="159" t="s">
        <v>466</v>
      </c>
      <c r="E59" s="160" t="s">
        <v>743</v>
      </c>
      <c r="F59" s="159" t="s">
        <v>120</v>
      </c>
      <c r="G59" s="159" t="s">
        <v>124</v>
      </c>
      <c r="H59" s="161">
        <v>45319</v>
      </c>
      <c r="I59" s="161">
        <v>45327</v>
      </c>
      <c r="J59" s="160" t="s">
        <v>467</v>
      </c>
      <c r="K59" s="162">
        <v>239.60855555555554</v>
      </c>
      <c r="L59" s="162">
        <f t="shared" si="0"/>
        <v>9</v>
      </c>
      <c r="M59" s="162">
        <v>1602.576</v>
      </c>
      <c r="N59" s="162">
        <v>1602.576</v>
      </c>
      <c r="O59" s="163">
        <v>0</v>
      </c>
      <c r="P59" s="164">
        <v>8</v>
      </c>
      <c r="Q59" s="162">
        <v>237.471</v>
      </c>
      <c r="R59" s="164">
        <v>9</v>
      </c>
      <c r="S59" s="162">
        <v>316.43</v>
      </c>
      <c r="T59" s="162">
        <v>0</v>
      </c>
      <c r="U59" s="165">
        <v>2156.4769999999999</v>
      </c>
    </row>
    <row r="60" spans="1:21" s="166" customFormat="1" ht="69" outlineLevel="1" x14ac:dyDescent="0.3">
      <c r="A60" s="156" t="s">
        <v>417</v>
      </c>
      <c r="B60" s="157" t="s">
        <v>309</v>
      </c>
      <c r="C60" s="158" t="s">
        <v>421</v>
      </c>
      <c r="D60" s="159" t="s">
        <v>468</v>
      </c>
      <c r="E60" s="160" t="s">
        <v>742</v>
      </c>
      <c r="F60" s="159" t="s">
        <v>120</v>
      </c>
      <c r="G60" s="159" t="s">
        <v>124</v>
      </c>
      <c r="H60" s="161">
        <v>45314</v>
      </c>
      <c r="I60" s="161">
        <v>45317</v>
      </c>
      <c r="J60" s="160" t="s">
        <v>461</v>
      </c>
      <c r="K60" s="162">
        <v>118.30749999999999</v>
      </c>
      <c r="L60" s="162">
        <f t="shared" si="0"/>
        <v>4</v>
      </c>
      <c r="M60" s="162">
        <v>87.087999999999994</v>
      </c>
      <c r="N60" s="162">
        <v>87.087999999999994</v>
      </c>
      <c r="O60" s="163">
        <v>0</v>
      </c>
      <c r="P60" s="164">
        <v>3</v>
      </c>
      <c r="Q60" s="162">
        <v>263.38400000000001</v>
      </c>
      <c r="R60" s="164">
        <v>4</v>
      </c>
      <c r="S60" s="162">
        <v>122.758</v>
      </c>
      <c r="T60" s="162">
        <v>0</v>
      </c>
      <c r="U60" s="165">
        <v>473.22999999999996</v>
      </c>
    </row>
    <row r="61" spans="1:21" s="166" customFormat="1" ht="51.75" outlineLevel="1" x14ac:dyDescent="0.3">
      <c r="A61" s="156" t="s">
        <v>417</v>
      </c>
      <c r="B61" s="157" t="s">
        <v>310</v>
      </c>
      <c r="C61" s="158" t="s">
        <v>421</v>
      </c>
      <c r="D61" s="159" t="s">
        <v>469</v>
      </c>
      <c r="E61" s="160" t="s">
        <v>131</v>
      </c>
      <c r="F61" s="159" t="s">
        <v>120</v>
      </c>
      <c r="G61" s="159" t="s">
        <v>124</v>
      </c>
      <c r="H61" s="161">
        <v>45316</v>
      </c>
      <c r="I61" s="161">
        <v>45317</v>
      </c>
      <c r="J61" s="160" t="s">
        <v>125</v>
      </c>
      <c r="K61" s="162">
        <v>44.919499999999999</v>
      </c>
      <c r="L61" s="162">
        <f t="shared" si="0"/>
        <v>3.3333333333333335</v>
      </c>
      <c r="M61" s="162">
        <v>0</v>
      </c>
      <c r="N61" s="162">
        <v>0</v>
      </c>
      <c r="O61" s="163">
        <v>0</v>
      </c>
      <c r="P61" s="164">
        <v>1</v>
      </c>
      <c r="Q61" s="162">
        <v>30.053000000000001</v>
      </c>
      <c r="R61" s="164">
        <v>2</v>
      </c>
      <c r="S61" s="162">
        <v>59.786000000000001</v>
      </c>
      <c r="T61" s="162">
        <v>0</v>
      </c>
      <c r="U61" s="165">
        <v>89.838999999999999</v>
      </c>
    </row>
    <row r="62" spans="1:21" s="166" customFormat="1" ht="51.75" outlineLevel="1" x14ac:dyDescent="0.3">
      <c r="A62" s="156" t="s">
        <v>417</v>
      </c>
      <c r="B62" s="157" t="s">
        <v>311</v>
      </c>
      <c r="C62" s="158" t="s">
        <v>421</v>
      </c>
      <c r="D62" s="159" t="s">
        <v>469</v>
      </c>
      <c r="E62" s="160" t="s">
        <v>737</v>
      </c>
      <c r="F62" s="159" t="s">
        <v>120</v>
      </c>
      <c r="G62" s="159" t="s">
        <v>124</v>
      </c>
      <c r="H62" s="161">
        <v>45316</v>
      </c>
      <c r="I62" s="161">
        <v>45317</v>
      </c>
      <c r="J62" s="160" t="s">
        <v>125</v>
      </c>
      <c r="K62" s="162">
        <v>44.953499999999998</v>
      </c>
      <c r="L62" s="162">
        <f t="shared" si="0"/>
        <v>3</v>
      </c>
      <c r="M62" s="162">
        <v>0</v>
      </c>
      <c r="N62" s="162">
        <v>0</v>
      </c>
      <c r="O62" s="163">
        <v>0</v>
      </c>
      <c r="P62" s="164">
        <v>1</v>
      </c>
      <c r="Q62" s="162">
        <v>30.120999999999999</v>
      </c>
      <c r="R62" s="164">
        <v>2</v>
      </c>
      <c r="S62" s="162">
        <v>59.786000000000001</v>
      </c>
      <c r="T62" s="162">
        <v>0</v>
      </c>
      <c r="U62" s="165">
        <v>89.906999999999996</v>
      </c>
    </row>
    <row r="63" spans="1:21" s="166" customFormat="1" ht="69" outlineLevel="1" x14ac:dyDescent="0.3">
      <c r="A63" s="156" t="s">
        <v>417</v>
      </c>
      <c r="B63" s="157" t="s">
        <v>312</v>
      </c>
      <c r="C63" s="158" t="s">
        <v>421</v>
      </c>
      <c r="D63" s="159" t="s">
        <v>469</v>
      </c>
      <c r="E63" s="160" t="s">
        <v>738</v>
      </c>
      <c r="F63" s="159" t="s">
        <v>120</v>
      </c>
      <c r="G63" s="159" t="s">
        <v>124</v>
      </c>
      <c r="H63" s="161">
        <v>45316</v>
      </c>
      <c r="I63" s="161">
        <v>45317</v>
      </c>
      <c r="J63" s="160" t="s">
        <v>125</v>
      </c>
      <c r="K63" s="162">
        <v>44.953499999999998</v>
      </c>
      <c r="L63" s="162">
        <f t="shared" si="0"/>
        <v>2</v>
      </c>
      <c r="M63" s="162">
        <v>0</v>
      </c>
      <c r="N63" s="162">
        <v>0</v>
      </c>
      <c r="O63" s="163">
        <v>0</v>
      </c>
      <c r="P63" s="164">
        <v>1</v>
      </c>
      <c r="Q63" s="162">
        <v>30.120999999999999</v>
      </c>
      <c r="R63" s="164">
        <v>2</v>
      </c>
      <c r="S63" s="162">
        <v>59.786000000000001</v>
      </c>
      <c r="T63" s="162">
        <v>0</v>
      </c>
      <c r="U63" s="165">
        <v>89.906999999999996</v>
      </c>
    </row>
    <row r="64" spans="1:21" s="166" customFormat="1" ht="69" outlineLevel="1" x14ac:dyDescent="0.3">
      <c r="A64" s="156" t="s">
        <v>417</v>
      </c>
      <c r="B64" s="157" t="s">
        <v>313</v>
      </c>
      <c r="C64" s="158" t="s">
        <v>421</v>
      </c>
      <c r="D64" s="159" t="s">
        <v>469</v>
      </c>
      <c r="E64" s="160" t="s">
        <v>739</v>
      </c>
      <c r="F64" s="159" t="s">
        <v>120</v>
      </c>
      <c r="G64" s="159" t="s">
        <v>124</v>
      </c>
      <c r="H64" s="161">
        <v>45316</v>
      </c>
      <c r="I64" s="161">
        <v>45317</v>
      </c>
      <c r="J64" s="160" t="s">
        <v>125</v>
      </c>
      <c r="K64" s="162">
        <v>44.953499999999998</v>
      </c>
      <c r="L64" s="162">
        <f t="shared" si="0"/>
        <v>2</v>
      </c>
      <c r="M64" s="162">
        <v>0</v>
      </c>
      <c r="N64" s="162">
        <v>0</v>
      </c>
      <c r="O64" s="163">
        <v>0</v>
      </c>
      <c r="P64" s="164">
        <v>1</v>
      </c>
      <c r="Q64" s="162">
        <v>30.120999999999999</v>
      </c>
      <c r="R64" s="164">
        <v>2</v>
      </c>
      <c r="S64" s="162">
        <v>59.786000000000001</v>
      </c>
      <c r="T64" s="162">
        <v>0</v>
      </c>
      <c r="U64" s="165">
        <v>89.906999999999996</v>
      </c>
    </row>
    <row r="65" spans="1:21" s="166" customFormat="1" ht="51.75" outlineLevel="1" x14ac:dyDescent="0.3">
      <c r="A65" s="156" t="s">
        <v>417</v>
      </c>
      <c r="B65" s="157" t="s">
        <v>314</v>
      </c>
      <c r="C65" s="158" t="s">
        <v>421</v>
      </c>
      <c r="D65" s="159" t="s">
        <v>470</v>
      </c>
      <c r="E65" s="160" t="s">
        <v>737</v>
      </c>
      <c r="F65" s="159" t="s">
        <v>120</v>
      </c>
      <c r="G65" s="159" t="s">
        <v>124</v>
      </c>
      <c r="H65" s="161">
        <v>45334</v>
      </c>
      <c r="I65" s="161">
        <v>45336</v>
      </c>
      <c r="J65" s="160" t="s">
        <v>108</v>
      </c>
      <c r="K65" s="162">
        <v>249.173</v>
      </c>
      <c r="L65" s="162">
        <f t="shared" si="0"/>
        <v>3</v>
      </c>
      <c r="M65" s="162">
        <v>385</v>
      </c>
      <c r="N65" s="162">
        <v>385</v>
      </c>
      <c r="O65" s="163">
        <v>0</v>
      </c>
      <c r="P65" s="164">
        <v>2</v>
      </c>
      <c r="Q65" s="162">
        <v>196.71700000000001</v>
      </c>
      <c r="R65" s="164">
        <v>3</v>
      </c>
      <c r="S65" s="162">
        <v>165.80199999999999</v>
      </c>
      <c r="T65" s="162">
        <v>0</v>
      </c>
      <c r="U65" s="165">
        <v>747.51900000000001</v>
      </c>
    </row>
    <row r="66" spans="1:21" s="166" customFormat="1" ht="51.75" outlineLevel="1" x14ac:dyDescent="0.3">
      <c r="A66" s="156" t="s">
        <v>417</v>
      </c>
      <c r="B66" s="157" t="s">
        <v>315</v>
      </c>
      <c r="C66" s="158" t="s">
        <v>421</v>
      </c>
      <c r="D66" s="159" t="s">
        <v>471</v>
      </c>
      <c r="E66" s="160" t="s">
        <v>130</v>
      </c>
      <c r="F66" s="159" t="s">
        <v>120</v>
      </c>
      <c r="G66" s="159" t="s">
        <v>124</v>
      </c>
      <c r="H66" s="161">
        <v>45324</v>
      </c>
      <c r="I66" s="161">
        <v>45324</v>
      </c>
      <c r="J66" s="160" t="s">
        <v>259</v>
      </c>
      <c r="K66" s="162">
        <v>29.914000000000001</v>
      </c>
      <c r="L66" s="162">
        <f t="shared" si="0"/>
        <v>3.1666666666666665</v>
      </c>
      <c r="M66" s="162">
        <v>0</v>
      </c>
      <c r="N66" s="162">
        <v>0</v>
      </c>
      <c r="O66" s="163">
        <v>0</v>
      </c>
      <c r="P66" s="164">
        <v>0</v>
      </c>
      <c r="Q66" s="162">
        <v>0</v>
      </c>
      <c r="R66" s="164">
        <v>1</v>
      </c>
      <c r="S66" s="162">
        <v>29.914000000000001</v>
      </c>
      <c r="T66" s="162">
        <v>0</v>
      </c>
      <c r="U66" s="165">
        <v>29.914000000000001</v>
      </c>
    </row>
    <row r="67" spans="1:21" s="166" customFormat="1" ht="69" outlineLevel="1" x14ac:dyDescent="0.3">
      <c r="A67" s="156" t="s">
        <v>417</v>
      </c>
      <c r="B67" s="157" t="s">
        <v>316</v>
      </c>
      <c r="C67" s="158" t="s">
        <v>421</v>
      </c>
      <c r="D67" s="159" t="s">
        <v>472</v>
      </c>
      <c r="E67" s="160" t="s">
        <v>473</v>
      </c>
      <c r="F67" s="159" t="s">
        <v>120</v>
      </c>
      <c r="G67" s="159" t="s">
        <v>124</v>
      </c>
      <c r="H67" s="161">
        <v>45341</v>
      </c>
      <c r="I67" s="161">
        <v>45351</v>
      </c>
      <c r="J67" s="160" t="s">
        <v>474</v>
      </c>
      <c r="K67" s="162">
        <v>38.561363636363637</v>
      </c>
      <c r="L67" s="162">
        <f t="shared" ref="L67:L130" si="1">AVERAGEIFS(R:R, E:E, E67)</f>
        <v>11</v>
      </c>
      <c r="M67" s="162">
        <v>424.17500000000001</v>
      </c>
      <c r="N67" s="162">
        <v>424.17500000000001</v>
      </c>
      <c r="O67" s="163">
        <v>0</v>
      </c>
      <c r="P67" s="164">
        <v>10</v>
      </c>
      <c r="Q67" s="162">
        <v>0</v>
      </c>
      <c r="R67" s="164">
        <v>11</v>
      </c>
      <c r="S67" s="162">
        <v>0</v>
      </c>
      <c r="T67" s="162">
        <v>0</v>
      </c>
      <c r="U67" s="165">
        <v>424.17500000000001</v>
      </c>
    </row>
    <row r="68" spans="1:21" s="166" customFormat="1" ht="51.75" outlineLevel="1" x14ac:dyDescent="0.3">
      <c r="A68" s="156" t="s">
        <v>417</v>
      </c>
      <c r="B68" s="157" t="s">
        <v>317</v>
      </c>
      <c r="C68" s="158" t="s">
        <v>421</v>
      </c>
      <c r="D68" s="159" t="s">
        <v>475</v>
      </c>
      <c r="E68" s="160" t="s">
        <v>130</v>
      </c>
      <c r="F68" s="159" t="s">
        <v>120</v>
      </c>
      <c r="G68" s="159" t="s">
        <v>124</v>
      </c>
      <c r="H68" s="161">
        <v>45335</v>
      </c>
      <c r="I68" s="161">
        <v>45337</v>
      </c>
      <c r="J68" s="160" t="s">
        <v>101</v>
      </c>
      <c r="K68" s="162">
        <v>76.292000000000002</v>
      </c>
      <c r="L68" s="162">
        <f t="shared" si="1"/>
        <v>3.1666666666666665</v>
      </c>
      <c r="M68" s="162">
        <v>167</v>
      </c>
      <c r="N68" s="162">
        <v>167</v>
      </c>
      <c r="O68" s="163">
        <v>0</v>
      </c>
      <c r="P68" s="164">
        <v>2</v>
      </c>
      <c r="Q68" s="162">
        <v>0</v>
      </c>
      <c r="R68" s="164">
        <v>3</v>
      </c>
      <c r="S68" s="162">
        <v>61.875999999999998</v>
      </c>
      <c r="T68" s="162">
        <v>0</v>
      </c>
      <c r="U68" s="165">
        <v>228.876</v>
      </c>
    </row>
    <row r="69" spans="1:21" s="166" customFormat="1" ht="86.25" outlineLevel="1" x14ac:dyDescent="0.3">
      <c r="A69" s="156" t="s">
        <v>417</v>
      </c>
      <c r="B69" s="157" t="s">
        <v>318</v>
      </c>
      <c r="C69" s="158" t="s">
        <v>421</v>
      </c>
      <c r="D69" s="159" t="s">
        <v>476</v>
      </c>
      <c r="E69" s="160" t="s">
        <v>740</v>
      </c>
      <c r="F69" s="159" t="s">
        <v>120</v>
      </c>
      <c r="G69" s="159" t="s">
        <v>124</v>
      </c>
      <c r="H69" s="161">
        <v>45329</v>
      </c>
      <c r="I69" s="161">
        <v>45332</v>
      </c>
      <c r="J69" s="160" t="s">
        <v>477</v>
      </c>
      <c r="K69" s="162">
        <v>193.57075</v>
      </c>
      <c r="L69" s="162">
        <f t="shared" si="1"/>
        <v>4</v>
      </c>
      <c r="M69" s="162">
        <v>601.37699999999995</v>
      </c>
      <c r="N69" s="162">
        <v>601.37699999999995</v>
      </c>
      <c r="O69" s="163">
        <v>0</v>
      </c>
      <c r="P69" s="164">
        <v>3</v>
      </c>
      <c r="Q69" s="162">
        <v>87.171000000000006</v>
      </c>
      <c r="R69" s="164">
        <v>4</v>
      </c>
      <c r="S69" s="162">
        <v>85.734999999999999</v>
      </c>
      <c r="T69" s="162">
        <v>0</v>
      </c>
      <c r="U69" s="165">
        <v>774.28300000000002</v>
      </c>
    </row>
    <row r="70" spans="1:21" s="166" customFormat="1" ht="51.75" outlineLevel="1" x14ac:dyDescent="0.3">
      <c r="A70" s="156" t="s">
        <v>417</v>
      </c>
      <c r="B70" s="157" t="s">
        <v>319</v>
      </c>
      <c r="C70" s="158" t="s">
        <v>421</v>
      </c>
      <c r="D70" s="159" t="s">
        <v>478</v>
      </c>
      <c r="E70" s="160" t="s">
        <v>131</v>
      </c>
      <c r="F70" s="159" t="s">
        <v>120</v>
      </c>
      <c r="G70" s="159" t="s">
        <v>124</v>
      </c>
      <c r="H70" s="161">
        <v>45340</v>
      </c>
      <c r="I70" s="161">
        <v>45343</v>
      </c>
      <c r="J70" s="160" t="s">
        <v>243</v>
      </c>
      <c r="K70" s="162">
        <v>27.75</v>
      </c>
      <c r="L70" s="162">
        <f t="shared" si="1"/>
        <v>3.3333333333333335</v>
      </c>
      <c r="M70" s="162">
        <v>111</v>
      </c>
      <c r="N70" s="162">
        <v>111</v>
      </c>
      <c r="O70" s="163">
        <v>0</v>
      </c>
      <c r="P70" s="164">
        <v>3</v>
      </c>
      <c r="Q70" s="162">
        <v>0</v>
      </c>
      <c r="R70" s="164">
        <v>4</v>
      </c>
      <c r="S70" s="162">
        <v>0</v>
      </c>
      <c r="T70" s="162">
        <v>0</v>
      </c>
      <c r="U70" s="165">
        <v>111</v>
      </c>
    </row>
    <row r="71" spans="1:21" s="166" customFormat="1" ht="69" outlineLevel="1" x14ac:dyDescent="0.3">
      <c r="A71" s="156" t="s">
        <v>417</v>
      </c>
      <c r="B71" s="157" t="s">
        <v>320</v>
      </c>
      <c r="C71" s="158" t="s">
        <v>421</v>
      </c>
      <c r="D71" s="159" t="s">
        <v>479</v>
      </c>
      <c r="E71" s="160" t="s">
        <v>130</v>
      </c>
      <c r="F71" s="159" t="s">
        <v>120</v>
      </c>
      <c r="G71" s="159" t="s">
        <v>124</v>
      </c>
      <c r="H71" s="161">
        <v>45329</v>
      </c>
      <c r="I71" s="161">
        <v>45332</v>
      </c>
      <c r="J71" s="160" t="s">
        <v>477</v>
      </c>
      <c r="K71" s="162">
        <v>171.77799999999999</v>
      </c>
      <c r="L71" s="162">
        <f t="shared" si="1"/>
        <v>3.1666666666666665</v>
      </c>
      <c r="M71" s="162">
        <v>601.37699999999995</v>
      </c>
      <c r="N71" s="162">
        <v>601.37699999999995</v>
      </c>
      <c r="O71" s="163">
        <v>0</v>
      </c>
      <c r="P71" s="164">
        <v>3</v>
      </c>
      <c r="Q71" s="162">
        <v>0</v>
      </c>
      <c r="R71" s="164">
        <v>4</v>
      </c>
      <c r="S71" s="162">
        <v>85.734999999999999</v>
      </c>
      <c r="T71" s="162">
        <v>0</v>
      </c>
      <c r="U71" s="165">
        <v>687.11199999999997</v>
      </c>
    </row>
    <row r="72" spans="1:21" s="166" customFormat="1" ht="51.75" outlineLevel="1" x14ac:dyDescent="0.3">
      <c r="A72" s="156" t="s">
        <v>417</v>
      </c>
      <c r="B72" s="157" t="s">
        <v>321</v>
      </c>
      <c r="C72" s="158" t="s">
        <v>421</v>
      </c>
      <c r="D72" s="159" t="s">
        <v>480</v>
      </c>
      <c r="E72" s="160" t="s">
        <v>737</v>
      </c>
      <c r="F72" s="159" t="s">
        <v>120</v>
      </c>
      <c r="G72" s="159" t="s">
        <v>124</v>
      </c>
      <c r="H72" s="161">
        <v>45343</v>
      </c>
      <c r="I72" s="161">
        <v>45344</v>
      </c>
      <c r="J72" s="160" t="s">
        <v>170</v>
      </c>
      <c r="K72" s="162">
        <v>261.63200000000001</v>
      </c>
      <c r="L72" s="162">
        <f t="shared" si="1"/>
        <v>3</v>
      </c>
      <c r="M72" s="162">
        <v>0</v>
      </c>
      <c r="N72" s="162">
        <v>0</v>
      </c>
      <c r="O72" s="163">
        <v>0</v>
      </c>
      <c r="P72" s="164">
        <v>1</v>
      </c>
      <c r="Q72" s="162">
        <v>423.25599999999997</v>
      </c>
      <c r="R72" s="164">
        <v>2</v>
      </c>
      <c r="S72" s="162">
        <v>100.008</v>
      </c>
      <c r="T72" s="162">
        <v>0</v>
      </c>
      <c r="U72" s="165">
        <v>523.26400000000001</v>
      </c>
    </row>
    <row r="73" spans="1:21" s="166" customFormat="1" ht="69" outlineLevel="1" x14ac:dyDescent="0.3">
      <c r="A73" s="156" t="s">
        <v>417</v>
      </c>
      <c r="B73" s="157" t="s">
        <v>322</v>
      </c>
      <c r="C73" s="158" t="s">
        <v>421</v>
      </c>
      <c r="D73" s="159" t="s">
        <v>481</v>
      </c>
      <c r="E73" s="160" t="s">
        <v>247</v>
      </c>
      <c r="F73" s="159" t="s">
        <v>120</v>
      </c>
      <c r="G73" s="159" t="s">
        <v>124</v>
      </c>
      <c r="H73" s="161">
        <v>45308</v>
      </c>
      <c r="I73" s="161">
        <v>45312</v>
      </c>
      <c r="J73" s="160" t="s">
        <v>243</v>
      </c>
      <c r="K73" s="162">
        <v>137.3664</v>
      </c>
      <c r="L73" s="162">
        <f t="shared" si="1"/>
        <v>5</v>
      </c>
      <c r="M73" s="162">
        <v>141</v>
      </c>
      <c r="N73" s="162">
        <v>141</v>
      </c>
      <c r="O73" s="163">
        <v>0</v>
      </c>
      <c r="P73" s="164">
        <v>4</v>
      </c>
      <c r="Q73" s="162">
        <v>283.024</v>
      </c>
      <c r="R73" s="164">
        <v>5</v>
      </c>
      <c r="S73" s="162">
        <v>262.80799999999999</v>
      </c>
      <c r="T73" s="162">
        <v>0</v>
      </c>
      <c r="U73" s="165">
        <v>686.83199999999999</v>
      </c>
    </row>
    <row r="74" spans="1:21" s="166" customFormat="1" ht="86.25" outlineLevel="1" x14ac:dyDescent="0.3">
      <c r="A74" s="156" t="s">
        <v>417</v>
      </c>
      <c r="B74" s="157" t="s">
        <v>323</v>
      </c>
      <c r="C74" s="158" t="s">
        <v>421</v>
      </c>
      <c r="D74" s="159" t="s">
        <v>481</v>
      </c>
      <c r="E74" s="160" t="s">
        <v>741</v>
      </c>
      <c r="F74" s="159" t="s">
        <v>120</v>
      </c>
      <c r="G74" s="159" t="s">
        <v>124</v>
      </c>
      <c r="H74" s="161">
        <v>45308</v>
      </c>
      <c r="I74" s="161">
        <v>45312</v>
      </c>
      <c r="J74" s="160" t="s">
        <v>243</v>
      </c>
      <c r="K74" s="162">
        <v>143.5582</v>
      </c>
      <c r="L74" s="162">
        <f t="shared" si="1"/>
        <v>5</v>
      </c>
      <c r="M74" s="162">
        <v>157</v>
      </c>
      <c r="N74" s="162">
        <v>157</v>
      </c>
      <c r="O74" s="163">
        <v>0</v>
      </c>
      <c r="P74" s="164">
        <v>4</v>
      </c>
      <c r="Q74" s="162">
        <v>350.54500000000002</v>
      </c>
      <c r="R74" s="164">
        <v>5</v>
      </c>
      <c r="S74" s="162">
        <v>210.24600000000001</v>
      </c>
      <c r="T74" s="162">
        <v>0</v>
      </c>
      <c r="U74" s="165">
        <v>717.79100000000005</v>
      </c>
    </row>
    <row r="75" spans="1:21" s="166" customFormat="1" ht="138" outlineLevel="1" x14ac:dyDescent="0.3">
      <c r="A75" s="156" t="s">
        <v>417</v>
      </c>
      <c r="B75" s="157" t="s">
        <v>324</v>
      </c>
      <c r="C75" s="158" t="s">
        <v>421</v>
      </c>
      <c r="D75" s="159" t="s">
        <v>482</v>
      </c>
      <c r="E75" s="160" t="s">
        <v>483</v>
      </c>
      <c r="F75" s="159" t="s">
        <v>120</v>
      </c>
      <c r="G75" s="159" t="s">
        <v>124</v>
      </c>
      <c r="H75" s="161">
        <v>45347</v>
      </c>
      <c r="I75" s="161">
        <v>45350</v>
      </c>
      <c r="J75" s="160" t="s">
        <v>484</v>
      </c>
      <c r="K75" s="162">
        <v>175.93774999999999</v>
      </c>
      <c r="L75" s="162">
        <f t="shared" si="1"/>
        <v>4</v>
      </c>
      <c r="M75" s="162">
        <v>218.75899999999999</v>
      </c>
      <c r="N75" s="162">
        <v>218.75899999999999</v>
      </c>
      <c r="O75" s="163">
        <v>0</v>
      </c>
      <c r="P75" s="164">
        <v>3</v>
      </c>
      <c r="Q75" s="162">
        <v>266.74599999999998</v>
      </c>
      <c r="R75" s="164">
        <v>4</v>
      </c>
      <c r="S75" s="162">
        <v>218.24600000000001</v>
      </c>
      <c r="T75" s="162">
        <v>0</v>
      </c>
      <c r="U75" s="165">
        <v>703.75099999999998</v>
      </c>
    </row>
    <row r="76" spans="1:21" s="166" customFormat="1" ht="51.75" outlineLevel="1" x14ac:dyDescent="0.3">
      <c r="A76" s="156" t="s">
        <v>417</v>
      </c>
      <c r="B76" s="157" t="s">
        <v>325</v>
      </c>
      <c r="C76" s="158" t="s">
        <v>421</v>
      </c>
      <c r="D76" s="159" t="s">
        <v>485</v>
      </c>
      <c r="E76" s="160" t="s">
        <v>130</v>
      </c>
      <c r="F76" s="159" t="s">
        <v>120</v>
      </c>
      <c r="G76" s="159" t="s">
        <v>124</v>
      </c>
      <c r="H76" s="161">
        <v>45351</v>
      </c>
      <c r="I76" s="161">
        <v>45353</v>
      </c>
      <c r="J76" s="160" t="s">
        <v>179</v>
      </c>
      <c r="K76" s="162">
        <v>108.45699999999999</v>
      </c>
      <c r="L76" s="162">
        <f t="shared" si="1"/>
        <v>3.1666666666666665</v>
      </c>
      <c r="M76" s="162">
        <v>183.38399999999999</v>
      </c>
      <c r="N76" s="162">
        <v>183.38399999999999</v>
      </c>
      <c r="O76" s="163">
        <v>0</v>
      </c>
      <c r="P76" s="164">
        <v>2</v>
      </c>
      <c r="Q76" s="162">
        <v>0</v>
      </c>
      <c r="R76" s="164">
        <v>3</v>
      </c>
      <c r="S76" s="162">
        <v>122.628</v>
      </c>
      <c r="T76" s="162">
        <v>19.359000000000002</v>
      </c>
      <c r="U76" s="165">
        <v>325.37099999999998</v>
      </c>
    </row>
    <row r="77" spans="1:21" s="166" customFormat="1" ht="69" outlineLevel="1" x14ac:dyDescent="0.3">
      <c r="A77" s="156" t="s">
        <v>417</v>
      </c>
      <c r="B77" s="157" t="s">
        <v>326</v>
      </c>
      <c r="C77" s="158" t="s">
        <v>421</v>
      </c>
      <c r="D77" s="159" t="s">
        <v>554</v>
      </c>
      <c r="E77" s="160" t="s">
        <v>245</v>
      </c>
      <c r="F77" s="159" t="s">
        <v>120</v>
      </c>
      <c r="G77" s="159" t="s">
        <v>124</v>
      </c>
      <c r="H77" s="161">
        <v>45356</v>
      </c>
      <c r="I77" s="161">
        <v>45357</v>
      </c>
      <c r="J77" s="160" t="s">
        <v>250</v>
      </c>
      <c r="K77" s="162">
        <v>41.985999999999997</v>
      </c>
      <c r="L77" s="162">
        <f t="shared" si="1"/>
        <v>2</v>
      </c>
      <c r="M77" s="162">
        <v>0</v>
      </c>
      <c r="N77" s="162">
        <v>0</v>
      </c>
      <c r="O77" s="163">
        <v>0</v>
      </c>
      <c r="P77" s="164">
        <v>1</v>
      </c>
      <c r="Q77" s="162">
        <v>0</v>
      </c>
      <c r="R77" s="164">
        <v>2</v>
      </c>
      <c r="S77" s="162">
        <v>83.971999999999994</v>
      </c>
      <c r="T77" s="162">
        <v>0</v>
      </c>
      <c r="U77" s="165">
        <v>83.971999999999994</v>
      </c>
    </row>
    <row r="78" spans="1:21" s="166" customFormat="1" ht="51.75" outlineLevel="1" x14ac:dyDescent="0.3">
      <c r="A78" s="156" t="s">
        <v>417</v>
      </c>
      <c r="B78" s="157" t="s">
        <v>327</v>
      </c>
      <c r="C78" s="158" t="s">
        <v>421</v>
      </c>
      <c r="D78" s="159" t="s">
        <v>422</v>
      </c>
      <c r="E78" s="160" t="s">
        <v>737</v>
      </c>
      <c r="F78" s="159" t="s">
        <v>120</v>
      </c>
      <c r="G78" s="159" t="s">
        <v>124</v>
      </c>
      <c r="H78" s="161">
        <v>45357</v>
      </c>
      <c r="I78" s="161">
        <v>45360</v>
      </c>
      <c r="J78" s="160" t="s">
        <v>110</v>
      </c>
      <c r="K78" s="162">
        <v>204.36649999999997</v>
      </c>
      <c r="L78" s="162">
        <f t="shared" si="1"/>
        <v>3</v>
      </c>
      <c r="M78" s="162">
        <v>482.863</v>
      </c>
      <c r="N78" s="162">
        <v>482.863</v>
      </c>
      <c r="O78" s="163">
        <v>0</v>
      </c>
      <c r="P78" s="164">
        <v>3</v>
      </c>
      <c r="Q78" s="162">
        <v>157.03399999999999</v>
      </c>
      <c r="R78" s="164">
        <v>4</v>
      </c>
      <c r="S78" s="162">
        <v>177.56899999999999</v>
      </c>
      <c r="T78" s="162">
        <v>0</v>
      </c>
      <c r="U78" s="165">
        <v>817.46599999999989</v>
      </c>
    </row>
    <row r="79" spans="1:21" s="166" customFormat="1" ht="69" outlineLevel="1" x14ac:dyDescent="0.3">
      <c r="A79" s="156" t="s">
        <v>417</v>
      </c>
      <c r="B79" s="157" t="s">
        <v>328</v>
      </c>
      <c r="C79" s="158" t="s">
        <v>421</v>
      </c>
      <c r="D79" s="159" t="s">
        <v>422</v>
      </c>
      <c r="E79" s="160" t="s">
        <v>736</v>
      </c>
      <c r="F79" s="159" t="s">
        <v>120</v>
      </c>
      <c r="G79" s="159" t="s">
        <v>124</v>
      </c>
      <c r="H79" s="161">
        <v>45357</v>
      </c>
      <c r="I79" s="161">
        <v>45360</v>
      </c>
      <c r="J79" s="160" t="s">
        <v>110</v>
      </c>
      <c r="K79" s="162">
        <v>261.41800000000001</v>
      </c>
      <c r="L79" s="162">
        <f t="shared" si="1"/>
        <v>4</v>
      </c>
      <c r="M79" s="162">
        <v>573.36400000000003</v>
      </c>
      <c r="N79" s="162">
        <v>573.36400000000003</v>
      </c>
      <c r="O79" s="163">
        <v>0</v>
      </c>
      <c r="P79" s="164">
        <v>3</v>
      </c>
      <c r="Q79" s="162">
        <v>235.55</v>
      </c>
      <c r="R79" s="164">
        <v>4</v>
      </c>
      <c r="S79" s="162">
        <v>236.75800000000001</v>
      </c>
      <c r="T79" s="162">
        <v>0</v>
      </c>
      <c r="U79" s="165">
        <v>1045.672</v>
      </c>
    </row>
    <row r="80" spans="1:21" s="166" customFormat="1" ht="138" outlineLevel="1" x14ac:dyDescent="0.3">
      <c r="A80" s="156" t="s">
        <v>417</v>
      </c>
      <c r="B80" s="157" t="s">
        <v>329</v>
      </c>
      <c r="C80" s="158" t="s">
        <v>421</v>
      </c>
      <c r="D80" s="159" t="s">
        <v>422</v>
      </c>
      <c r="E80" s="160" t="s">
        <v>483</v>
      </c>
      <c r="F80" s="159" t="s">
        <v>120</v>
      </c>
      <c r="G80" s="159" t="s">
        <v>124</v>
      </c>
      <c r="H80" s="161">
        <v>45357</v>
      </c>
      <c r="I80" s="161">
        <v>45360</v>
      </c>
      <c r="J80" s="160" t="s">
        <v>110</v>
      </c>
      <c r="K80" s="162">
        <v>261.41800000000001</v>
      </c>
      <c r="L80" s="162">
        <f t="shared" si="1"/>
        <v>4</v>
      </c>
      <c r="M80" s="162">
        <v>573.36400000000003</v>
      </c>
      <c r="N80" s="162">
        <v>573.36400000000003</v>
      </c>
      <c r="O80" s="163">
        <v>0</v>
      </c>
      <c r="P80" s="164">
        <v>3</v>
      </c>
      <c r="Q80" s="162">
        <v>235.55</v>
      </c>
      <c r="R80" s="164">
        <v>4</v>
      </c>
      <c r="S80" s="162">
        <v>236.75800000000001</v>
      </c>
      <c r="T80" s="162">
        <v>0</v>
      </c>
      <c r="U80" s="165">
        <v>1045.672</v>
      </c>
    </row>
    <row r="81" spans="1:21" s="166" customFormat="1" ht="69" outlineLevel="1" x14ac:dyDescent="0.3">
      <c r="A81" s="156" t="s">
        <v>813</v>
      </c>
      <c r="B81" s="157" t="s">
        <v>330</v>
      </c>
      <c r="C81" s="158" t="s">
        <v>421</v>
      </c>
      <c r="D81" s="159" t="s">
        <v>555</v>
      </c>
      <c r="E81" s="160" t="s">
        <v>746</v>
      </c>
      <c r="F81" s="159" t="s">
        <v>120</v>
      </c>
      <c r="G81" s="159" t="s">
        <v>124</v>
      </c>
      <c r="H81" s="161">
        <v>45355</v>
      </c>
      <c r="I81" s="161">
        <v>45359</v>
      </c>
      <c r="J81" s="160" t="s">
        <v>244</v>
      </c>
      <c r="K81" s="162">
        <v>136.82679999999999</v>
      </c>
      <c r="L81" s="162">
        <f t="shared" si="1"/>
        <v>5</v>
      </c>
      <c r="M81" s="162">
        <v>221.49600000000001</v>
      </c>
      <c r="N81" s="162">
        <v>221.49600000000001</v>
      </c>
      <c r="O81" s="163">
        <v>0</v>
      </c>
      <c r="P81" s="164">
        <v>4</v>
      </c>
      <c r="Q81" s="162">
        <v>215.09299999999999</v>
      </c>
      <c r="R81" s="164">
        <v>5</v>
      </c>
      <c r="S81" s="162">
        <v>247.54499999999999</v>
      </c>
      <c r="T81" s="162">
        <v>0</v>
      </c>
      <c r="U81" s="165">
        <v>684.13400000000001</v>
      </c>
    </row>
    <row r="82" spans="1:21" s="166" customFormat="1" ht="103.5" outlineLevel="1" x14ac:dyDescent="0.3">
      <c r="A82" s="156" t="s">
        <v>813</v>
      </c>
      <c r="B82" s="157" t="s">
        <v>331</v>
      </c>
      <c r="C82" s="158" t="s">
        <v>421</v>
      </c>
      <c r="D82" s="159" t="s">
        <v>556</v>
      </c>
      <c r="E82" s="160" t="s">
        <v>172</v>
      </c>
      <c r="F82" s="159" t="s">
        <v>120</v>
      </c>
      <c r="G82" s="159" t="s">
        <v>124</v>
      </c>
      <c r="H82" s="161">
        <v>45355</v>
      </c>
      <c r="I82" s="161">
        <v>45359</v>
      </c>
      <c r="J82" s="160" t="s">
        <v>244</v>
      </c>
      <c r="K82" s="162">
        <v>136.82679999999999</v>
      </c>
      <c r="L82" s="162">
        <f t="shared" si="1"/>
        <v>5</v>
      </c>
      <c r="M82" s="162">
        <v>221.49600000000001</v>
      </c>
      <c r="N82" s="162">
        <v>221.49600000000001</v>
      </c>
      <c r="O82" s="163">
        <v>0</v>
      </c>
      <c r="P82" s="164">
        <v>4</v>
      </c>
      <c r="Q82" s="162">
        <v>215.09299999999999</v>
      </c>
      <c r="R82" s="164">
        <v>5</v>
      </c>
      <c r="S82" s="162">
        <v>247.54499999999999</v>
      </c>
      <c r="T82" s="162">
        <v>0</v>
      </c>
      <c r="U82" s="165">
        <v>684.13400000000001</v>
      </c>
    </row>
    <row r="83" spans="1:21" s="166" customFormat="1" ht="51.75" outlineLevel="1" x14ac:dyDescent="0.3">
      <c r="A83" s="156" t="s">
        <v>813</v>
      </c>
      <c r="B83" s="157" t="s">
        <v>332</v>
      </c>
      <c r="C83" s="158" t="s">
        <v>421</v>
      </c>
      <c r="D83" s="159" t="s">
        <v>557</v>
      </c>
      <c r="E83" s="160" t="s">
        <v>745</v>
      </c>
      <c r="F83" s="159" t="s">
        <v>120</v>
      </c>
      <c r="G83" s="159" t="s">
        <v>124</v>
      </c>
      <c r="H83" s="161">
        <v>45356</v>
      </c>
      <c r="I83" s="161">
        <v>45358</v>
      </c>
      <c r="J83" s="160" t="s">
        <v>170</v>
      </c>
      <c r="K83" s="162">
        <v>124.077</v>
      </c>
      <c r="L83" s="162">
        <f t="shared" si="1"/>
        <v>3</v>
      </c>
      <c r="M83" s="162">
        <v>0</v>
      </c>
      <c r="N83" s="162">
        <v>0</v>
      </c>
      <c r="O83" s="163">
        <v>0</v>
      </c>
      <c r="P83" s="164">
        <v>2</v>
      </c>
      <c r="Q83" s="162">
        <v>0</v>
      </c>
      <c r="R83" s="164">
        <v>3</v>
      </c>
      <c r="S83" s="162">
        <v>372.23099999999999</v>
      </c>
      <c r="T83" s="162">
        <v>0</v>
      </c>
      <c r="U83" s="165">
        <v>372.23099999999999</v>
      </c>
    </row>
    <row r="84" spans="1:21" s="166" customFormat="1" ht="51.75" outlineLevel="1" x14ac:dyDescent="0.3">
      <c r="A84" s="156" t="s">
        <v>418</v>
      </c>
      <c r="B84" s="157" t="s">
        <v>58</v>
      </c>
      <c r="C84" s="158" t="s">
        <v>421</v>
      </c>
      <c r="D84" s="159" t="s">
        <v>488</v>
      </c>
      <c r="E84" s="160" t="s">
        <v>747</v>
      </c>
      <c r="F84" s="159" t="s">
        <v>120</v>
      </c>
      <c r="G84" s="159" t="s">
        <v>124</v>
      </c>
      <c r="H84" s="161">
        <v>45316</v>
      </c>
      <c r="I84" s="161">
        <v>45317</v>
      </c>
      <c r="J84" s="160" t="s">
        <v>125</v>
      </c>
      <c r="K84" s="162">
        <v>41.523000000000003</v>
      </c>
      <c r="L84" s="162">
        <f t="shared" si="1"/>
        <v>2</v>
      </c>
      <c r="M84" s="162">
        <v>0</v>
      </c>
      <c r="N84" s="162">
        <v>0</v>
      </c>
      <c r="O84" s="163">
        <v>0</v>
      </c>
      <c r="P84" s="164">
        <v>1</v>
      </c>
      <c r="Q84" s="162">
        <v>23.26</v>
      </c>
      <c r="R84" s="164">
        <v>2</v>
      </c>
      <c r="S84" s="162">
        <v>59.786000000000001</v>
      </c>
      <c r="T84" s="162">
        <v>0</v>
      </c>
      <c r="U84" s="165">
        <v>83.046000000000006</v>
      </c>
    </row>
    <row r="85" spans="1:21" s="166" customFormat="1" ht="69" outlineLevel="1" x14ac:dyDescent="0.3">
      <c r="A85" s="156" t="s">
        <v>418</v>
      </c>
      <c r="B85" s="157" t="s">
        <v>59</v>
      </c>
      <c r="C85" s="158" t="s">
        <v>421</v>
      </c>
      <c r="D85" s="159" t="s">
        <v>554</v>
      </c>
      <c r="E85" s="160" t="s">
        <v>230</v>
      </c>
      <c r="F85" s="159" t="s">
        <v>120</v>
      </c>
      <c r="G85" s="159" t="s">
        <v>124</v>
      </c>
      <c r="H85" s="161">
        <v>45356</v>
      </c>
      <c r="I85" s="161">
        <v>45357</v>
      </c>
      <c r="J85" s="160" t="s">
        <v>250</v>
      </c>
      <c r="K85" s="162">
        <v>60.7575</v>
      </c>
      <c r="L85" s="162">
        <f t="shared" si="1"/>
        <v>2</v>
      </c>
      <c r="M85" s="162">
        <v>0</v>
      </c>
      <c r="N85" s="162">
        <v>0</v>
      </c>
      <c r="O85" s="163">
        <v>0</v>
      </c>
      <c r="P85" s="164">
        <v>1</v>
      </c>
      <c r="Q85" s="162">
        <v>37.710999999999999</v>
      </c>
      <c r="R85" s="164">
        <v>2</v>
      </c>
      <c r="S85" s="162">
        <v>83.804000000000002</v>
      </c>
      <c r="T85" s="162">
        <v>0</v>
      </c>
      <c r="U85" s="165">
        <v>121.515</v>
      </c>
    </row>
    <row r="86" spans="1:21" s="166" customFormat="1" ht="51.75" outlineLevel="1" x14ac:dyDescent="0.3">
      <c r="A86" s="156" t="s">
        <v>418</v>
      </c>
      <c r="B86" s="157" t="s">
        <v>60</v>
      </c>
      <c r="C86" s="158" t="s">
        <v>421</v>
      </c>
      <c r="D86" s="159" t="s">
        <v>558</v>
      </c>
      <c r="E86" s="160" t="s">
        <v>757</v>
      </c>
      <c r="F86" s="159" t="s">
        <v>120</v>
      </c>
      <c r="G86" s="159" t="s">
        <v>124</v>
      </c>
      <c r="H86" s="161">
        <v>45357</v>
      </c>
      <c r="I86" s="161">
        <v>45360</v>
      </c>
      <c r="J86" s="160" t="s">
        <v>170</v>
      </c>
      <c r="K86" s="162">
        <v>62.494500000000002</v>
      </c>
      <c r="L86" s="162">
        <f t="shared" si="1"/>
        <v>4</v>
      </c>
      <c r="M86" s="162">
        <v>0</v>
      </c>
      <c r="N86" s="162">
        <v>0</v>
      </c>
      <c r="O86" s="163">
        <v>0</v>
      </c>
      <c r="P86" s="164">
        <v>3</v>
      </c>
      <c r="Q86" s="162">
        <v>49.15</v>
      </c>
      <c r="R86" s="164">
        <v>4</v>
      </c>
      <c r="S86" s="162">
        <v>200.828</v>
      </c>
      <c r="T86" s="162">
        <v>0</v>
      </c>
      <c r="U86" s="165">
        <v>249.97800000000001</v>
      </c>
    </row>
    <row r="87" spans="1:21" s="166" customFormat="1" ht="69" outlineLevel="1" x14ac:dyDescent="0.3">
      <c r="A87" s="156" t="s">
        <v>418</v>
      </c>
      <c r="B87" s="157" t="s">
        <v>335</v>
      </c>
      <c r="C87" s="158" t="s">
        <v>421</v>
      </c>
      <c r="D87" s="159" t="s">
        <v>558</v>
      </c>
      <c r="E87" s="160" t="s">
        <v>748</v>
      </c>
      <c r="F87" s="159" t="s">
        <v>120</v>
      </c>
      <c r="G87" s="159" t="s">
        <v>124</v>
      </c>
      <c r="H87" s="161">
        <v>45357</v>
      </c>
      <c r="I87" s="161">
        <v>45360</v>
      </c>
      <c r="J87" s="160" t="s">
        <v>170</v>
      </c>
      <c r="K87" s="162">
        <v>62.494500000000002</v>
      </c>
      <c r="L87" s="162">
        <f t="shared" si="1"/>
        <v>4</v>
      </c>
      <c r="M87" s="162">
        <v>0</v>
      </c>
      <c r="N87" s="162">
        <v>0</v>
      </c>
      <c r="O87" s="163">
        <v>0</v>
      </c>
      <c r="P87" s="164">
        <v>3</v>
      </c>
      <c r="Q87" s="162">
        <v>49.15</v>
      </c>
      <c r="R87" s="164">
        <v>4</v>
      </c>
      <c r="S87" s="162">
        <v>200.828</v>
      </c>
      <c r="T87" s="162">
        <v>0</v>
      </c>
      <c r="U87" s="165">
        <v>249.97800000000001</v>
      </c>
    </row>
    <row r="88" spans="1:21" s="166" customFormat="1" ht="51.75" outlineLevel="1" x14ac:dyDescent="0.3">
      <c r="A88" s="156" t="s">
        <v>418</v>
      </c>
      <c r="B88" s="157" t="s">
        <v>336</v>
      </c>
      <c r="C88" s="158" t="s">
        <v>421</v>
      </c>
      <c r="D88" s="159" t="s">
        <v>559</v>
      </c>
      <c r="E88" s="160" t="s">
        <v>560</v>
      </c>
      <c r="F88" s="159" t="s">
        <v>120</v>
      </c>
      <c r="G88" s="159" t="s">
        <v>124</v>
      </c>
      <c r="H88" s="161">
        <v>45354</v>
      </c>
      <c r="I88" s="161">
        <v>45355</v>
      </c>
      <c r="J88" s="160" t="s">
        <v>561</v>
      </c>
      <c r="K88" s="162">
        <v>87.5</v>
      </c>
      <c r="L88" s="162">
        <f t="shared" si="1"/>
        <v>2</v>
      </c>
      <c r="M88" s="162">
        <v>175</v>
      </c>
      <c r="N88" s="162">
        <v>175</v>
      </c>
      <c r="O88" s="163">
        <v>0</v>
      </c>
      <c r="P88" s="164">
        <v>1</v>
      </c>
      <c r="Q88" s="162">
        <v>0</v>
      </c>
      <c r="R88" s="164">
        <v>2</v>
      </c>
      <c r="S88" s="162">
        <v>0</v>
      </c>
      <c r="T88" s="162">
        <v>0</v>
      </c>
      <c r="U88" s="165">
        <v>175</v>
      </c>
    </row>
    <row r="89" spans="1:21" s="166" customFormat="1" ht="51.75" outlineLevel="1" x14ac:dyDescent="0.3">
      <c r="A89" s="156" t="s">
        <v>418</v>
      </c>
      <c r="B89" s="157" t="s">
        <v>337</v>
      </c>
      <c r="C89" s="158" t="s">
        <v>421</v>
      </c>
      <c r="D89" s="159" t="s">
        <v>559</v>
      </c>
      <c r="E89" s="160" t="s">
        <v>562</v>
      </c>
      <c r="F89" s="159" t="s">
        <v>120</v>
      </c>
      <c r="G89" s="159" t="s">
        <v>124</v>
      </c>
      <c r="H89" s="161">
        <v>45354</v>
      </c>
      <c r="I89" s="161">
        <v>45355</v>
      </c>
      <c r="J89" s="160" t="s">
        <v>561</v>
      </c>
      <c r="K89" s="162">
        <v>87.5</v>
      </c>
      <c r="L89" s="162">
        <f t="shared" si="1"/>
        <v>2</v>
      </c>
      <c r="M89" s="162">
        <v>175</v>
      </c>
      <c r="N89" s="162">
        <v>175</v>
      </c>
      <c r="O89" s="163">
        <v>0</v>
      </c>
      <c r="P89" s="164">
        <v>1</v>
      </c>
      <c r="Q89" s="162">
        <v>0</v>
      </c>
      <c r="R89" s="164">
        <v>2</v>
      </c>
      <c r="S89" s="162">
        <v>0</v>
      </c>
      <c r="T89" s="162">
        <v>0</v>
      </c>
      <c r="U89" s="165">
        <v>175</v>
      </c>
    </row>
    <row r="90" spans="1:21" s="166" customFormat="1" ht="51.75" outlineLevel="1" x14ac:dyDescent="0.3">
      <c r="A90" s="156" t="s">
        <v>419</v>
      </c>
      <c r="B90" s="157" t="s">
        <v>61</v>
      </c>
      <c r="C90" s="158" t="s">
        <v>421</v>
      </c>
      <c r="D90" s="159" t="s">
        <v>563</v>
      </c>
      <c r="E90" s="160" t="s">
        <v>749</v>
      </c>
      <c r="F90" s="159" t="s">
        <v>120</v>
      </c>
      <c r="G90" s="159" t="s">
        <v>124</v>
      </c>
      <c r="H90" s="161">
        <v>45309</v>
      </c>
      <c r="I90" s="161">
        <v>45312</v>
      </c>
      <c r="J90" s="160" t="s">
        <v>564</v>
      </c>
      <c r="K90" s="162">
        <v>136.18074999999999</v>
      </c>
      <c r="L90" s="162">
        <f t="shared" si="1"/>
        <v>4</v>
      </c>
      <c r="M90" s="162">
        <v>321.14800000000002</v>
      </c>
      <c r="N90" s="162">
        <v>321.14800000000002</v>
      </c>
      <c r="O90" s="163">
        <v>0</v>
      </c>
      <c r="P90" s="164">
        <v>3</v>
      </c>
      <c r="Q90" s="162">
        <v>71.846999999999994</v>
      </c>
      <c r="R90" s="164">
        <v>4</v>
      </c>
      <c r="S90" s="162">
        <v>151.72800000000001</v>
      </c>
      <c r="T90" s="162">
        <v>0</v>
      </c>
      <c r="U90" s="165">
        <v>544.72299999999996</v>
      </c>
    </row>
    <row r="91" spans="1:21" s="166" customFormat="1" ht="51.75" outlineLevel="1" x14ac:dyDescent="0.3">
      <c r="A91" s="156" t="s">
        <v>419</v>
      </c>
      <c r="B91" s="157" t="s">
        <v>62</v>
      </c>
      <c r="C91" s="158" t="s">
        <v>421</v>
      </c>
      <c r="D91" s="159" t="s">
        <v>565</v>
      </c>
      <c r="E91" s="160" t="s">
        <v>566</v>
      </c>
      <c r="F91" s="159" t="s">
        <v>120</v>
      </c>
      <c r="G91" s="159" t="s">
        <v>124</v>
      </c>
      <c r="H91" s="161">
        <v>45334</v>
      </c>
      <c r="I91" s="161">
        <v>45336</v>
      </c>
      <c r="J91" s="160" t="s">
        <v>243</v>
      </c>
      <c r="K91" s="162">
        <v>197.72766666666666</v>
      </c>
      <c r="L91" s="162">
        <f t="shared" si="1"/>
        <v>3</v>
      </c>
      <c r="M91" s="162">
        <v>251.6</v>
      </c>
      <c r="N91" s="162">
        <v>251.6</v>
      </c>
      <c r="O91" s="163">
        <v>0</v>
      </c>
      <c r="P91" s="164">
        <v>2</v>
      </c>
      <c r="Q91" s="162">
        <v>177.86600000000001</v>
      </c>
      <c r="R91" s="164">
        <v>3</v>
      </c>
      <c r="S91" s="162">
        <v>163.71700000000001</v>
      </c>
      <c r="T91" s="162">
        <v>0</v>
      </c>
      <c r="U91" s="165">
        <v>593.18299999999999</v>
      </c>
    </row>
    <row r="92" spans="1:21" s="166" customFormat="1" ht="51.75" outlineLevel="1" x14ac:dyDescent="0.3">
      <c r="A92" s="156" t="s">
        <v>419</v>
      </c>
      <c r="B92" s="157" t="s">
        <v>119</v>
      </c>
      <c r="C92" s="158" t="s">
        <v>421</v>
      </c>
      <c r="D92" s="159" t="s">
        <v>567</v>
      </c>
      <c r="E92" s="160" t="s">
        <v>248</v>
      </c>
      <c r="F92" s="159" t="s">
        <v>120</v>
      </c>
      <c r="G92" s="159" t="s">
        <v>124</v>
      </c>
      <c r="H92" s="161">
        <v>45339</v>
      </c>
      <c r="I92" s="161">
        <v>45343</v>
      </c>
      <c r="J92" s="160" t="s">
        <v>568</v>
      </c>
      <c r="K92" s="162">
        <v>82.094799999999992</v>
      </c>
      <c r="L92" s="162">
        <f t="shared" si="1"/>
        <v>3.6666666666666665</v>
      </c>
      <c r="M92" s="162">
        <v>211.04599999999999</v>
      </c>
      <c r="N92" s="162">
        <v>211.04599999999999</v>
      </c>
      <c r="O92" s="163">
        <v>0</v>
      </c>
      <c r="P92" s="164">
        <v>4</v>
      </c>
      <c r="Q92" s="162">
        <v>106.577</v>
      </c>
      <c r="R92" s="164">
        <v>5</v>
      </c>
      <c r="S92" s="162">
        <v>92.850999999999999</v>
      </c>
      <c r="T92" s="162">
        <v>0</v>
      </c>
      <c r="U92" s="165">
        <v>410.47399999999999</v>
      </c>
    </row>
    <row r="93" spans="1:21" s="166" customFormat="1" ht="51.75" outlineLevel="1" x14ac:dyDescent="0.3">
      <c r="A93" s="156" t="s">
        <v>419</v>
      </c>
      <c r="B93" s="157" t="s">
        <v>63</v>
      </c>
      <c r="C93" s="158" t="s">
        <v>421</v>
      </c>
      <c r="D93" s="159" t="s">
        <v>569</v>
      </c>
      <c r="E93" s="160" t="s">
        <v>750</v>
      </c>
      <c r="F93" s="159" t="s">
        <v>120</v>
      </c>
      <c r="G93" s="159" t="s">
        <v>124</v>
      </c>
      <c r="H93" s="161">
        <v>45327</v>
      </c>
      <c r="I93" s="161">
        <v>45329</v>
      </c>
      <c r="J93" s="160" t="s">
        <v>107</v>
      </c>
      <c r="K93" s="162">
        <v>71.051000000000002</v>
      </c>
      <c r="L93" s="162">
        <f t="shared" si="1"/>
        <v>2.6</v>
      </c>
      <c r="M93" s="162">
        <v>0</v>
      </c>
      <c r="N93" s="162">
        <v>0</v>
      </c>
      <c r="O93" s="163">
        <v>0</v>
      </c>
      <c r="P93" s="164">
        <v>2</v>
      </c>
      <c r="Q93" s="162">
        <v>111.42100000000001</v>
      </c>
      <c r="R93" s="164">
        <v>3</v>
      </c>
      <c r="S93" s="162">
        <v>101.732</v>
      </c>
      <c r="T93" s="162">
        <v>0</v>
      </c>
      <c r="U93" s="165">
        <v>213.15300000000002</v>
      </c>
    </row>
    <row r="94" spans="1:21" s="166" customFormat="1" ht="86.25" outlineLevel="1" x14ac:dyDescent="0.3">
      <c r="A94" s="156" t="s">
        <v>419</v>
      </c>
      <c r="B94" s="157" t="s">
        <v>187</v>
      </c>
      <c r="C94" s="158" t="s">
        <v>421</v>
      </c>
      <c r="D94" s="159" t="s">
        <v>570</v>
      </c>
      <c r="E94" s="160" t="s">
        <v>751</v>
      </c>
      <c r="F94" s="159" t="s">
        <v>120</v>
      </c>
      <c r="G94" s="159" t="s">
        <v>124</v>
      </c>
      <c r="H94" s="161">
        <v>45328</v>
      </c>
      <c r="I94" s="161">
        <v>45331</v>
      </c>
      <c r="J94" s="160" t="s">
        <v>170</v>
      </c>
      <c r="K94" s="162">
        <v>177.28375</v>
      </c>
      <c r="L94" s="162">
        <f t="shared" si="1"/>
        <v>4</v>
      </c>
      <c r="M94" s="162">
        <v>265.92599999999999</v>
      </c>
      <c r="N94" s="162">
        <v>265.92599999999999</v>
      </c>
      <c r="O94" s="163">
        <v>0</v>
      </c>
      <c r="P94" s="164">
        <v>3</v>
      </c>
      <c r="Q94" s="162">
        <v>243.89599999999999</v>
      </c>
      <c r="R94" s="164">
        <v>4</v>
      </c>
      <c r="S94" s="162">
        <v>199.31299999999999</v>
      </c>
      <c r="T94" s="162">
        <v>0</v>
      </c>
      <c r="U94" s="165">
        <v>709.13499999999999</v>
      </c>
    </row>
    <row r="95" spans="1:21" s="166" customFormat="1" ht="51.75" outlineLevel="1" x14ac:dyDescent="0.3">
      <c r="A95" s="156" t="s">
        <v>419</v>
      </c>
      <c r="B95" s="157" t="s">
        <v>188</v>
      </c>
      <c r="C95" s="158" t="s">
        <v>421</v>
      </c>
      <c r="D95" s="159" t="s">
        <v>571</v>
      </c>
      <c r="E95" s="160" t="s">
        <v>750</v>
      </c>
      <c r="F95" s="159" t="s">
        <v>120</v>
      </c>
      <c r="G95" s="159" t="s">
        <v>124</v>
      </c>
      <c r="H95" s="161">
        <v>45217</v>
      </c>
      <c r="I95" s="161">
        <v>45219</v>
      </c>
      <c r="J95" s="160" t="s">
        <v>104</v>
      </c>
      <c r="K95" s="162">
        <v>7.7836666666666661</v>
      </c>
      <c r="L95" s="162">
        <f t="shared" si="1"/>
        <v>2.6</v>
      </c>
      <c r="M95" s="162">
        <v>0</v>
      </c>
      <c r="N95" s="162">
        <v>0</v>
      </c>
      <c r="O95" s="163">
        <v>0</v>
      </c>
      <c r="P95" s="164">
        <v>2</v>
      </c>
      <c r="Q95" s="162">
        <v>23.350999999999999</v>
      </c>
      <c r="R95" s="164">
        <v>3</v>
      </c>
      <c r="S95" s="162">
        <v>0</v>
      </c>
      <c r="T95" s="162">
        <v>0</v>
      </c>
      <c r="U95" s="165">
        <v>23.350999999999999</v>
      </c>
    </row>
    <row r="96" spans="1:21" s="166" customFormat="1" ht="86.25" outlineLevel="1" x14ac:dyDescent="0.3">
      <c r="A96" s="156" t="s">
        <v>419</v>
      </c>
      <c r="B96" s="157" t="s">
        <v>189</v>
      </c>
      <c r="C96" s="158" t="s">
        <v>421</v>
      </c>
      <c r="D96" s="159" t="s">
        <v>572</v>
      </c>
      <c r="E96" s="160" t="s">
        <v>573</v>
      </c>
      <c r="F96" s="159" t="s">
        <v>120</v>
      </c>
      <c r="G96" s="159" t="s">
        <v>124</v>
      </c>
      <c r="H96" s="161">
        <v>45334</v>
      </c>
      <c r="I96" s="161">
        <v>45336</v>
      </c>
      <c r="J96" s="160" t="s">
        <v>243</v>
      </c>
      <c r="K96" s="162">
        <v>157.32766666666669</v>
      </c>
      <c r="L96" s="162">
        <f t="shared" si="1"/>
        <v>3</v>
      </c>
      <c r="M96" s="162">
        <v>130.4</v>
      </c>
      <c r="N96" s="162">
        <v>130.4</v>
      </c>
      <c r="O96" s="163">
        <v>0</v>
      </c>
      <c r="P96" s="164">
        <v>2</v>
      </c>
      <c r="Q96" s="162">
        <v>177.86600000000001</v>
      </c>
      <c r="R96" s="164">
        <v>3</v>
      </c>
      <c r="S96" s="162">
        <v>163.71700000000001</v>
      </c>
      <c r="T96" s="162">
        <v>0</v>
      </c>
      <c r="U96" s="165">
        <v>471.98300000000006</v>
      </c>
    </row>
    <row r="97" spans="1:21" s="166" customFormat="1" ht="103.5" outlineLevel="1" x14ac:dyDescent="0.3">
      <c r="A97" s="156" t="s">
        <v>419</v>
      </c>
      <c r="B97" s="157" t="s">
        <v>190</v>
      </c>
      <c r="C97" s="158" t="s">
        <v>421</v>
      </c>
      <c r="D97" s="159" t="s">
        <v>572</v>
      </c>
      <c r="E97" s="160" t="s">
        <v>752</v>
      </c>
      <c r="F97" s="159" t="s">
        <v>120</v>
      </c>
      <c r="G97" s="159" t="s">
        <v>124</v>
      </c>
      <c r="H97" s="161">
        <v>45334</v>
      </c>
      <c r="I97" s="161">
        <v>45336</v>
      </c>
      <c r="J97" s="160" t="s">
        <v>243</v>
      </c>
      <c r="K97" s="162">
        <v>157.32766666666669</v>
      </c>
      <c r="L97" s="162">
        <f t="shared" si="1"/>
        <v>3</v>
      </c>
      <c r="M97" s="162">
        <v>130.4</v>
      </c>
      <c r="N97" s="162">
        <v>130.4</v>
      </c>
      <c r="O97" s="163">
        <v>0</v>
      </c>
      <c r="P97" s="164">
        <v>2</v>
      </c>
      <c r="Q97" s="162">
        <v>177.86600000000001</v>
      </c>
      <c r="R97" s="164">
        <v>3</v>
      </c>
      <c r="S97" s="162">
        <v>163.71700000000001</v>
      </c>
      <c r="T97" s="162">
        <v>0</v>
      </c>
      <c r="U97" s="165">
        <v>471.98300000000006</v>
      </c>
    </row>
    <row r="98" spans="1:21" s="166" customFormat="1" ht="51.75" outlineLevel="1" x14ac:dyDescent="0.3">
      <c r="A98" s="156" t="s">
        <v>419</v>
      </c>
      <c r="B98" s="157" t="s">
        <v>191</v>
      </c>
      <c r="C98" s="158" t="s">
        <v>421</v>
      </c>
      <c r="D98" s="159" t="s">
        <v>574</v>
      </c>
      <c r="E98" s="160" t="s">
        <v>749</v>
      </c>
      <c r="F98" s="159" t="s">
        <v>120</v>
      </c>
      <c r="G98" s="159" t="s">
        <v>124</v>
      </c>
      <c r="H98" s="161">
        <v>45331</v>
      </c>
      <c r="I98" s="161">
        <v>45334</v>
      </c>
      <c r="J98" s="160" t="s">
        <v>101</v>
      </c>
      <c r="K98" s="162">
        <v>81.54525000000001</v>
      </c>
      <c r="L98" s="162">
        <f t="shared" si="1"/>
        <v>4</v>
      </c>
      <c r="M98" s="162">
        <v>171.761</v>
      </c>
      <c r="N98" s="162">
        <v>171.761</v>
      </c>
      <c r="O98" s="163">
        <v>0</v>
      </c>
      <c r="P98" s="164">
        <v>3</v>
      </c>
      <c r="Q98" s="162">
        <v>71.998000000000005</v>
      </c>
      <c r="R98" s="164">
        <v>4</v>
      </c>
      <c r="S98" s="162">
        <v>82.421999999999997</v>
      </c>
      <c r="T98" s="162">
        <v>0</v>
      </c>
      <c r="U98" s="165">
        <v>326.18100000000004</v>
      </c>
    </row>
    <row r="99" spans="1:21" s="166" customFormat="1" ht="51.75" outlineLevel="1" x14ac:dyDescent="0.3">
      <c r="A99" s="156" t="s">
        <v>419</v>
      </c>
      <c r="B99" s="157" t="s">
        <v>192</v>
      </c>
      <c r="C99" s="158" t="s">
        <v>421</v>
      </c>
      <c r="D99" s="159" t="s">
        <v>575</v>
      </c>
      <c r="E99" s="160" t="s">
        <v>248</v>
      </c>
      <c r="F99" s="159" t="s">
        <v>120</v>
      </c>
      <c r="G99" s="159" t="s">
        <v>124</v>
      </c>
      <c r="H99" s="161">
        <v>45344</v>
      </c>
      <c r="I99" s="161">
        <v>45345</v>
      </c>
      <c r="J99" s="160" t="s">
        <v>102</v>
      </c>
      <c r="K99" s="162">
        <v>238.64350000000002</v>
      </c>
      <c r="L99" s="162">
        <f t="shared" si="1"/>
        <v>3.6666666666666665</v>
      </c>
      <c r="M99" s="162">
        <v>306.14400000000001</v>
      </c>
      <c r="N99" s="162">
        <v>306.14400000000001</v>
      </c>
      <c r="O99" s="163">
        <v>0</v>
      </c>
      <c r="P99" s="164">
        <v>1</v>
      </c>
      <c r="Q99" s="162">
        <v>48.338000000000001</v>
      </c>
      <c r="R99" s="164">
        <v>2</v>
      </c>
      <c r="S99" s="162">
        <v>122.80500000000001</v>
      </c>
      <c r="T99" s="162">
        <v>0</v>
      </c>
      <c r="U99" s="165">
        <v>477.28700000000003</v>
      </c>
    </row>
    <row r="100" spans="1:21" s="166" customFormat="1" ht="51.75" outlineLevel="1" x14ac:dyDescent="0.3">
      <c r="A100" s="156" t="s">
        <v>419</v>
      </c>
      <c r="B100" s="157" t="s">
        <v>193</v>
      </c>
      <c r="C100" s="158" t="s">
        <v>421</v>
      </c>
      <c r="D100" s="159" t="s">
        <v>576</v>
      </c>
      <c r="E100" s="160" t="s">
        <v>248</v>
      </c>
      <c r="F100" s="159" t="s">
        <v>120</v>
      </c>
      <c r="G100" s="159" t="s">
        <v>124</v>
      </c>
      <c r="H100" s="161">
        <v>45350</v>
      </c>
      <c r="I100" s="161">
        <v>45353</v>
      </c>
      <c r="J100" s="160" t="s">
        <v>577</v>
      </c>
      <c r="K100" s="162">
        <v>112.05825</v>
      </c>
      <c r="L100" s="162">
        <f t="shared" si="1"/>
        <v>3.6666666666666665</v>
      </c>
      <c r="M100" s="162">
        <v>255.75200000000001</v>
      </c>
      <c r="N100" s="162">
        <v>255.75200000000001</v>
      </c>
      <c r="O100" s="163">
        <v>0</v>
      </c>
      <c r="P100" s="164">
        <v>3</v>
      </c>
      <c r="Q100" s="162">
        <v>116.459</v>
      </c>
      <c r="R100" s="164">
        <v>4</v>
      </c>
      <c r="S100" s="162">
        <v>76.022000000000006</v>
      </c>
      <c r="T100" s="162">
        <v>0</v>
      </c>
      <c r="U100" s="165">
        <v>448.233</v>
      </c>
    </row>
    <row r="101" spans="1:21" s="166" customFormat="1" ht="86.25" outlineLevel="1" x14ac:dyDescent="0.3">
      <c r="A101" s="156" t="s">
        <v>419</v>
      </c>
      <c r="B101" s="157" t="s">
        <v>194</v>
      </c>
      <c r="C101" s="158" t="s">
        <v>421</v>
      </c>
      <c r="D101" s="159" t="s">
        <v>578</v>
      </c>
      <c r="E101" s="160" t="s">
        <v>579</v>
      </c>
      <c r="F101" s="159" t="s">
        <v>120</v>
      </c>
      <c r="G101" s="159" t="s">
        <v>124</v>
      </c>
      <c r="H101" s="161">
        <v>45349</v>
      </c>
      <c r="I101" s="161">
        <v>45352</v>
      </c>
      <c r="J101" s="160" t="s">
        <v>170</v>
      </c>
      <c r="K101" s="162">
        <v>179.66799999999998</v>
      </c>
      <c r="L101" s="162">
        <f t="shared" si="1"/>
        <v>3.5</v>
      </c>
      <c r="M101" s="162">
        <v>275.90899999999999</v>
      </c>
      <c r="N101" s="162">
        <v>275.90899999999999</v>
      </c>
      <c r="O101" s="163">
        <v>0</v>
      </c>
      <c r="P101" s="164">
        <v>3</v>
      </c>
      <c r="Q101" s="162">
        <v>243.65100000000001</v>
      </c>
      <c r="R101" s="164">
        <v>4</v>
      </c>
      <c r="S101" s="162">
        <v>199.11199999999999</v>
      </c>
      <c r="T101" s="162">
        <v>0</v>
      </c>
      <c r="U101" s="165">
        <v>718.67199999999991</v>
      </c>
    </row>
    <row r="102" spans="1:21" s="166" customFormat="1" ht="51.75" outlineLevel="1" x14ac:dyDescent="0.3">
      <c r="A102" s="156" t="s">
        <v>419</v>
      </c>
      <c r="B102" s="157" t="s">
        <v>195</v>
      </c>
      <c r="C102" s="158" t="s">
        <v>421</v>
      </c>
      <c r="D102" s="159" t="s">
        <v>580</v>
      </c>
      <c r="E102" s="160" t="s">
        <v>750</v>
      </c>
      <c r="F102" s="159" t="s">
        <v>120</v>
      </c>
      <c r="G102" s="159" t="s">
        <v>124</v>
      </c>
      <c r="H102" s="161">
        <v>45353</v>
      </c>
      <c r="I102" s="161">
        <v>45355</v>
      </c>
      <c r="J102" s="160" t="s">
        <v>581</v>
      </c>
      <c r="K102" s="162">
        <v>18.598666666666666</v>
      </c>
      <c r="L102" s="162">
        <f t="shared" si="1"/>
        <v>2.6</v>
      </c>
      <c r="M102" s="162">
        <v>0</v>
      </c>
      <c r="N102" s="162">
        <v>0</v>
      </c>
      <c r="O102" s="163">
        <v>0</v>
      </c>
      <c r="P102" s="164">
        <v>2</v>
      </c>
      <c r="Q102" s="162">
        <v>0</v>
      </c>
      <c r="R102" s="164">
        <v>3</v>
      </c>
      <c r="S102" s="162">
        <v>55.795999999999999</v>
      </c>
      <c r="T102" s="162">
        <v>0</v>
      </c>
      <c r="U102" s="165">
        <v>55.795999999999999</v>
      </c>
    </row>
    <row r="103" spans="1:21" s="166" customFormat="1" ht="69" outlineLevel="1" x14ac:dyDescent="0.3">
      <c r="A103" s="156" t="s">
        <v>419</v>
      </c>
      <c r="B103" s="157" t="s">
        <v>196</v>
      </c>
      <c r="C103" s="158" t="s">
        <v>421</v>
      </c>
      <c r="D103" s="159" t="s">
        <v>580</v>
      </c>
      <c r="E103" s="160" t="s">
        <v>753</v>
      </c>
      <c r="F103" s="159" t="s">
        <v>120</v>
      </c>
      <c r="G103" s="159" t="s">
        <v>124</v>
      </c>
      <c r="H103" s="161">
        <v>45353</v>
      </c>
      <c r="I103" s="161">
        <v>45355</v>
      </c>
      <c r="J103" s="160" t="s">
        <v>581</v>
      </c>
      <c r="K103" s="162">
        <v>132.02666666666667</v>
      </c>
      <c r="L103" s="162">
        <f t="shared" si="1"/>
        <v>3</v>
      </c>
      <c r="M103" s="162">
        <v>265.88900000000001</v>
      </c>
      <c r="N103" s="162">
        <v>265.88900000000001</v>
      </c>
      <c r="O103" s="163">
        <v>0</v>
      </c>
      <c r="P103" s="164">
        <v>2</v>
      </c>
      <c r="Q103" s="162">
        <v>0</v>
      </c>
      <c r="R103" s="164">
        <v>3</v>
      </c>
      <c r="S103" s="162">
        <v>130.191</v>
      </c>
      <c r="T103" s="162">
        <v>0</v>
      </c>
      <c r="U103" s="165">
        <v>396.08000000000004</v>
      </c>
    </row>
    <row r="104" spans="1:21" s="166" customFormat="1" ht="86.25" outlineLevel="1" x14ac:dyDescent="0.3">
      <c r="A104" s="156" t="s">
        <v>419</v>
      </c>
      <c r="B104" s="157" t="s">
        <v>197</v>
      </c>
      <c r="C104" s="158" t="s">
        <v>421</v>
      </c>
      <c r="D104" s="159" t="s">
        <v>580</v>
      </c>
      <c r="E104" s="160" t="s">
        <v>582</v>
      </c>
      <c r="F104" s="159" t="s">
        <v>120</v>
      </c>
      <c r="G104" s="159" t="s">
        <v>124</v>
      </c>
      <c r="H104" s="161">
        <v>45353</v>
      </c>
      <c r="I104" s="161">
        <v>45355</v>
      </c>
      <c r="J104" s="160" t="s">
        <v>581</v>
      </c>
      <c r="K104" s="162">
        <v>132.02666666666667</v>
      </c>
      <c r="L104" s="162">
        <f t="shared" si="1"/>
        <v>3</v>
      </c>
      <c r="M104" s="162">
        <v>265.88900000000001</v>
      </c>
      <c r="N104" s="162">
        <v>265.88900000000001</v>
      </c>
      <c r="O104" s="163">
        <v>0</v>
      </c>
      <c r="P104" s="164">
        <v>2</v>
      </c>
      <c r="Q104" s="162">
        <v>0</v>
      </c>
      <c r="R104" s="164">
        <v>3</v>
      </c>
      <c r="S104" s="162">
        <v>130.191</v>
      </c>
      <c r="T104" s="162">
        <v>0</v>
      </c>
      <c r="U104" s="165">
        <v>396.08000000000004</v>
      </c>
    </row>
    <row r="105" spans="1:21" s="166" customFormat="1" ht="86.25" outlineLevel="1" x14ac:dyDescent="0.3">
      <c r="A105" s="156" t="s">
        <v>419</v>
      </c>
      <c r="B105" s="157" t="s">
        <v>198</v>
      </c>
      <c r="C105" s="158" t="s">
        <v>421</v>
      </c>
      <c r="D105" s="159" t="s">
        <v>580</v>
      </c>
      <c r="E105" s="160" t="s">
        <v>754</v>
      </c>
      <c r="F105" s="159" t="s">
        <v>120</v>
      </c>
      <c r="G105" s="159" t="s">
        <v>124</v>
      </c>
      <c r="H105" s="161">
        <v>45353</v>
      </c>
      <c r="I105" s="161">
        <v>45355</v>
      </c>
      <c r="J105" s="160" t="s">
        <v>581</v>
      </c>
      <c r="K105" s="162">
        <v>132.02666666666667</v>
      </c>
      <c r="L105" s="162">
        <f t="shared" si="1"/>
        <v>3</v>
      </c>
      <c r="M105" s="162">
        <v>265.88900000000001</v>
      </c>
      <c r="N105" s="162">
        <v>265.88900000000001</v>
      </c>
      <c r="O105" s="163">
        <v>0</v>
      </c>
      <c r="P105" s="164">
        <v>2</v>
      </c>
      <c r="Q105" s="162">
        <v>0</v>
      </c>
      <c r="R105" s="164">
        <v>3</v>
      </c>
      <c r="S105" s="162">
        <v>130.191</v>
      </c>
      <c r="T105" s="162">
        <v>0</v>
      </c>
      <c r="U105" s="165">
        <v>396.08000000000004</v>
      </c>
    </row>
    <row r="106" spans="1:21" s="166" customFormat="1" ht="86.25" outlineLevel="1" x14ac:dyDescent="0.3">
      <c r="A106" s="156" t="s">
        <v>419</v>
      </c>
      <c r="B106" s="157" t="s">
        <v>199</v>
      </c>
      <c r="C106" s="158" t="s">
        <v>421</v>
      </c>
      <c r="D106" s="159" t="s">
        <v>580</v>
      </c>
      <c r="E106" s="160" t="s">
        <v>755</v>
      </c>
      <c r="F106" s="159" t="s">
        <v>120</v>
      </c>
      <c r="G106" s="159" t="s">
        <v>124</v>
      </c>
      <c r="H106" s="161">
        <v>45353</v>
      </c>
      <c r="I106" s="161">
        <v>45355</v>
      </c>
      <c r="J106" s="160" t="s">
        <v>581</v>
      </c>
      <c r="K106" s="162">
        <v>132.02666666666667</v>
      </c>
      <c r="L106" s="162">
        <f t="shared" si="1"/>
        <v>3</v>
      </c>
      <c r="M106" s="162">
        <v>265.88900000000001</v>
      </c>
      <c r="N106" s="162">
        <v>265.88900000000001</v>
      </c>
      <c r="O106" s="163">
        <v>0</v>
      </c>
      <c r="P106" s="164">
        <v>2</v>
      </c>
      <c r="Q106" s="162">
        <v>0</v>
      </c>
      <c r="R106" s="164">
        <v>3</v>
      </c>
      <c r="S106" s="162">
        <v>130.191</v>
      </c>
      <c r="T106" s="162">
        <v>0</v>
      </c>
      <c r="U106" s="165">
        <v>396.08000000000004</v>
      </c>
    </row>
    <row r="107" spans="1:21" s="166" customFormat="1" ht="86.25" outlineLevel="1" x14ac:dyDescent="0.3">
      <c r="A107" s="156" t="s">
        <v>419</v>
      </c>
      <c r="B107" s="157" t="s">
        <v>200</v>
      </c>
      <c r="C107" s="158" t="s">
        <v>421</v>
      </c>
      <c r="D107" s="159" t="s">
        <v>580</v>
      </c>
      <c r="E107" s="160" t="s">
        <v>756</v>
      </c>
      <c r="F107" s="159" t="s">
        <v>120</v>
      </c>
      <c r="G107" s="159" t="s">
        <v>124</v>
      </c>
      <c r="H107" s="161">
        <v>45353</v>
      </c>
      <c r="I107" s="161">
        <v>45355</v>
      </c>
      <c r="J107" s="160" t="s">
        <v>581</v>
      </c>
      <c r="K107" s="162">
        <v>132.02666666666667</v>
      </c>
      <c r="L107" s="162">
        <f t="shared" si="1"/>
        <v>3</v>
      </c>
      <c r="M107" s="162">
        <v>265.88900000000001</v>
      </c>
      <c r="N107" s="162">
        <v>265.88900000000001</v>
      </c>
      <c r="O107" s="163">
        <v>0</v>
      </c>
      <c r="P107" s="164">
        <v>2</v>
      </c>
      <c r="Q107" s="162">
        <v>0</v>
      </c>
      <c r="R107" s="164">
        <v>3</v>
      </c>
      <c r="S107" s="162">
        <v>130.191</v>
      </c>
      <c r="T107" s="162">
        <v>0</v>
      </c>
      <c r="U107" s="165">
        <v>396.08000000000004</v>
      </c>
    </row>
    <row r="108" spans="1:21" s="166" customFormat="1" ht="51.75" outlineLevel="1" x14ac:dyDescent="0.3">
      <c r="A108" s="156" t="s">
        <v>419</v>
      </c>
      <c r="B108" s="157" t="s">
        <v>201</v>
      </c>
      <c r="C108" s="158" t="s">
        <v>421</v>
      </c>
      <c r="D108" s="159" t="s">
        <v>583</v>
      </c>
      <c r="E108" s="160" t="s">
        <v>750</v>
      </c>
      <c r="F108" s="159" t="s">
        <v>120</v>
      </c>
      <c r="G108" s="159" t="s">
        <v>124</v>
      </c>
      <c r="H108" s="161">
        <v>45349</v>
      </c>
      <c r="I108" s="161">
        <v>45349</v>
      </c>
      <c r="J108" s="160" t="s">
        <v>584</v>
      </c>
      <c r="K108" s="162">
        <v>40.768000000000001</v>
      </c>
      <c r="L108" s="162">
        <f t="shared" si="1"/>
        <v>2.6</v>
      </c>
      <c r="M108" s="162">
        <v>0</v>
      </c>
      <c r="N108" s="162">
        <v>0</v>
      </c>
      <c r="O108" s="163">
        <v>0</v>
      </c>
      <c r="P108" s="164">
        <v>0</v>
      </c>
      <c r="Q108" s="162">
        <v>0</v>
      </c>
      <c r="R108" s="164">
        <v>1</v>
      </c>
      <c r="S108" s="162">
        <v>40.768000000000001</v>
      </c>
      <c r="T108" s="162">
        <v>0</v>
      </c>
      <c r="U108" s="165">
        <v>40.768000000000001</v>
      </c>
    </row>
    <row r="109" spans="1:21" s="166" customFormat="1" ht="51.75" outlineLevel="1" x14ac:dyDescent="0.3">
      <c r="A109" s="156" t="s">
        <v>419</v>
      </c>
      <c r="B109" s="157" t="s">
        <v>202</v>
      </c>
      <c r="C109" s="158" t="s">
        <v>421</v>
      </c>
      <c r="D109" s="159" t="s">
        <v>585</v>
      </c>
      <c r="E109" s="160" t="s">
        <v>750</v>
      </c>
      <c r="F109" s="159" t="s">
        <v>120</v>
      </c>
      <c r="G109" s="159" t="s">
        <v>124</v>
      </c>
      <c r="H109" s="161">
        <v>45385</v>
      </c>
      <c r="I109" s="161">
        <v>45387</v>
      </c>
      <c r="J109" s="160" t="s">
        <v>170</v>
      </c>
      <c r="K109" s="162">
        <v>273.40733333333333</v>
      </c>
      <c r="L109" s="162">
        <f t="shared" si="1"/>
        <v>2.6</v>
      </c>
      <c r="M109" s="162">
        <v>507.16199999999998</v>
      </c>
      <c r="N109" s="162">
        <v>507.16199999999998</v>
      </c>
      <c r="O109" s="163">
        <v>0</v>
      </c>
      <c r="P109" s="164">
        <v>2</v>
      </c>
      <c r="Q109" s="162">
        <v>163.107</v>
      </c>
      <c r="R109" s="164">
        <v>3</v>
      </c>
      <c r="S109" s="162">
        <v>149.953</v>
      </c>
      <c r="T109" s="162">
        <v>0</v>
      </c>
      <c r="U109" s="165">
        <v>820.22199999999998</v>
      </c>
    </row>
    <row r="110" spans="1:21" s="166" customFormat="1" ht="86.25" outlineLevel="1" x14ac:dyDescent="0.3">
      <c r="A110" s="156" t="s">
        <v>419</v>
      </c>
      <c r="B110" s="157" t="s">
        <v>203</v>
      </c>
      <c r="C110" s="158" t="s">
        <v>421</v>
      </c>
      <c r="D110" s="159" t="s">
        <v>585</v>
      </c>
      <c r="E110" s="160" t="s">
        <v>579</v>
      </c>
      <c r="F110" s="159" t="s">
        <v>120</v>
      </c>
      <c r="G110" s="159" t="s">
        <v>124</v>
      </c>
      <c r="H110" s="161">
        <v>45385</v>
      </c>
      <c r="I110" s="161">
        <v>45387</v>
      </c>
      <c r="J110" s="160" t="s">
        <v>170</v>
      </c>
      <c r="K110" s="162">
        <v>273.40733333333333</v>
      </c>
      <c r="L110" s="162">
        <f t="shared" si="1"/>
        <v>3.5</v>
      </c>
      <c r="M110" s="162">
        <v>507.16199999999998</v>
      </c>
      <c r="N110" s="162">
        <v>507.16199999999998</v>
      </c>
      <c r="O110" s="163">
        <v>0</v>
      </c>
      <c r="P110" s="164">
        <v>2</v>
      </c>
      <c r="Q110" s="162">
        <v>163.107</v>
      </c>
      <c r="R110" s="164">
        <v>3</v>
      </c>
      <c r="S110" s="162">
        <v>149.953</v>
      </c>
      <c r="T110" s="162">
        <v>0</v>
      </c>
      <c r="U110" s="165">
        <v>820.22199999999998</v>
      </c>
    </row>
    <row r="111" spans="1:21" s="166" customFormat="1" ht="51.75" outlineLevel="1" x14ac:dyDescent="0.3">
      <c r="A111" s="156" t="s">
        <v>339</v>
      </c>
      <c r="B111" s="157" t="s">
        <v>64</v>
      </c>
      <c r="C111" s="158" t="s">
        <v>421</v>
      </c>
      <c r="D111" s="159" t="s">
        <v>586</v>
      </c>
      <c r="E111" s="160" t="s">
        <v>249</v>
      </c>
      <c r="F111" s="159" t="s">
        <v>120</v>
      </c>
      <c r="G111" s="159" t="s">
        <v>124</v>
      </c>
      <c r="H111" s="161">
        <v>45342</v>
      </c>
      <c r="I111" s="161">
        <v>45345</v>
      </c>
      <c r="J111" s="160" t="s">
        <v>587</v>
      </c>
      <c r="K111" s="162">
        <v>31.514250000000001</v>
      </c>
      <c r="L111" s="162">
        <f t="shared" si="1"/>
        <v>5</v>
      </c>
      <c r="M111" s="162">
        <v>0</v>
      </c>
      <c r="N111" s="162">
        <v>0</v>
      </c>
      <c r="O111" s="163">
        <v>0</v>
      </c>
      <c r="P111" s="164">
        <v>3</v>
      </c>
      <c r="Q111" s="162">
        <v>87.998000000000005</v>
      </c>
      <c r="R111" s="164">
        <v>4</v>
      </c>
      <c r="S111" s="162">
        <v>38.058999999999997</v>
      </c>
      <c r="T111" s="162">
        <v>0</v>
      </c>
      <c r="U111" s="165">
        <v>126.057</v>
      </c>
    </row>
    <row r="112" spans="1:21" s="166" customFormat="1" ht="69" outlineLevel="1" x14ac:dyDescent="0.3">
      <c r="A112" s="156" t="s">
        <v>339</v>
      </c>
      <c r="B112" s="157" t="s">
        <v>205</v>
      </c>
      <c r="C112" s="158" t="s">
        <v>421</v>
      </c>
      <c r="D112" s="159" t="s">
        <v>588</v>
      </c>
      <c r="E112" s="160" t="s">
        <v>762</v>
      </c>
      <c r="F112" s="159" t="s">
        <v>120</v>
      </c>
      <c r="G112" s="159" t="s">
        <v>124</v>
      </c>
      <c r="H112" s="161">
        <v>45342</v>
      </c>
      <c r="I112" s="161">
        <v>45345</v>
      </c>
      <c r="J112" s="160" t="s">
        <v>587</v>
      </c>
      <c r="K112" s="162">
        <v>156.47299999999998</v>
      </c>
      <c r="L112" s="162">
        <f t="shared" si="1"/>
        <v>4</v>
      </c>
      <c r="M112" s="162">
        <v>353</v>
      </c>
      <c r="N112" s="162">
        <v>353</v>
      </c>
      <c r="O112" s="163">
        <v>0</v>
      </c>
      <c r="P112" s="164">
        <v>3</v>
      </c>
      <c r="Q112" s="162">
        <v>146.76599999999999</v>
      </c>
      <c r="R112" s="164">
        <v>4</v>
      </c>
      <c r="S112" s="162">
        <v>126.126</v>
      </c>
      <c r="T112" s="162">
        <v>0</v>
      </c>
      <c r="U112" s="165">
        <v>625.89199999999994</v>
      </c>
    </row>
    <row r="113" spans="1:21" s="166" customFormat="1" ht="51.75" outlineLevel="1" x14ac:dyDescent="0.3">
      <c r="A113" s="156" t="s">
        <v>339</v>
      </c>
      <c r="B113" s="157" t="s">
        <v>206</v>
      </c>
      <c r="C113" s="158" t="s">
        <v>421</v>
      </c>
      <c r="D113" s="159" t="s">
        <v>589</v>
      </c>
      <c r="E113" s="160" t="s">
        <v>249</v>
      </c>
      <c r="F113" s="159" t="s">
        <v>120</v>
      </c>
      <c r="G113" s="159" t="s">
        <v>124</v>
      </c>
      <c r="H113" s="161">
        <v>45361</v>
      </c>
      <c r="I113" s="161">
        <v>45366</v>
      </c>
      <c r="J113" s="160" t="s">
        <v>590</v>
      </c>
      <c r="K113" s="162">
        <v>187.83433333333335</v>
      </c>
      <c r="L113" s="162">
        <f t="shared" si="1"/>
        <v>5</v>
      </c>
      <c r="M113" s="162">
        <v>0</v>
      </c>
      <c r="N113" s="162">
        <v>0</v>
      </c>
      <c r="O113" s="163">
        <v>0</v>
      </c>
      <c r="P113" s="164">
        <v>5</v>
      </c>
      <c r="Q113" s="162">
        <v>787.69600000000003</v>
      </c>
      <c r="R113" s="164">
        <v>6</v>
      </c>
      <c r="S113" s="162">
        <v>339.31</v>
      </c>
      <c r="T113" s="162">
        <v>0</v>
      </c>
      <c r="U113" s="165">
        <v>1127.0060000000001</v>
      </c>
    </row>
    <row r="114" spans="1:21" s="166" customFormat="1" ht="51.75" outlineLevel="1" x14ac:dyDescent="0.3">
      <c r="A114" s="156" t="s">
        <v>339</v>
      </c>
      <c r="B114" s="157" t="s">
        <v>207</v>
      </c>
      <c r="C114" s="158" t="s">
        <v>421</v>
      </c>
      <c r="D114" s="159" t="s">
        <v>591</v>
      </c>
      <c r="E114" s="160" t="s">
        <v>761</v>
      </c>
      <c r="F114" s="159" t="s">
        <v>120</v>
      </c>
      <c r="G114" s="159" t="s">
        <v>124</v>
      </c>
      <c r="H114" s="161">
        <v>45359</v>
      </c>
      <c r="I114" s="161">
        <v>45361</v>
      </c>
      <c r="J114" s="160" t="s">
        <v>170</v>
      </c>
      <c r="K114" s="162">
        <v>182.23666666666668</v>
      </c>
      <c r="L114" s="162">
        <f t="shared" si="1"/>
        <v>3</v>
      </c>
      <c r="M114" s="162">
        <v>234.161</v>
      </c>
      <c r="N114" s="162">
        <v>234.161</v>
      </c>
      <c r="O114" s="163">
        <v>0</v>
      </c>
      <c r="P114" s="164">
        <v>2</v>
      </c>
      <c r="Q114" s="162">
        <v>163.13900000000001</v>
      </c>
      <c r="R114" s="164">
        <v>3</v>
      </c>
      <c r="S114" s="162">
        <v>149.41</v>
      </c>
      <c r="T114" s="162">
        <v>0</v>
      </c>
      <c r="U114" s="165">
        <v>546.71</v>
      </c>
    </row>
    <row r="115" spans="1:21" s="166" customFormat="1" ht="84.75" customHeight="1" outlineLevel="1" x14ac:dyDescent="0.3">
      <c r="A115" s="156" t="s">
        <v>340</v>
      </c>
      <c r="B115" s="157" t="s">
        <v>204</v>
      </c>
      <c r="C115" s="158" t="s">
        <v>421</v>
      </c>
      <c r="D115" s="159" t="s">
        <v>592</v>
      </c>
      <c r="E115" s="160" t="s">
        <v>173</v>
      </c>
      <c r="F115" s="159" t="s">
        <v>120</v>
      </c>
      <c r="G115" s="159" t="s">
        <v>124</v>
      </c>
      <c r="H115" s="161">
        <v>45306</v>
      </c>
      <c r="I115" s="161">
        <v>45310</v>
      </c>
      <c r="J115" s="160" t="s">
        <v>587</v>
      </c>
      <c r="K115" s="162">
        <v>234.08499999999998</v>
      </c>
      <c r="L115" s="162">
        <f t="shared" si="1"/>
        <v>4.666666666666667</v>
      </c>
      <c r="M115" s="162">
        <v>816.41899999999998</v>
      </c>
      <c r="N115" s="162">
        <v>816.41899999999998</v>
      </c>
      <c r="O115" s="163">
        <v>0</v>
      </c>
      <c r="P115" s="164">
        <v>4</v>
      </c>
      <c r="Q115" s="162">
        <v>196.05199999999999</v>
      </c>
      <c r="R115" s="164">
        <v>5</v>
      </c>
      <c r="S115" s="162">
        <v>157.95400000000001</v>
      </c>
      <c r="T115" s="162">
        <v>0</v>
      </c>
      <c r="U115" s="165">
        <v>1170.425</v>
      </c>
    </row>
    <row r="116" spans="1:21" s="166" customFormat="1" ht="74.25" customHeight="1" outlineLevel="1" x14ac:dyDescent="0.3">
      <c r="A116" s="156" t="s">
        <v>340</v>
      </c>
      <c r="B116" s="157" t="s">
        <v>208</v>
      </c>
      <c r="C116" s="158" t="s">
        <v>421</v>
      </c>
      <c r="D116" s="159" t="s">
        <v>593</v>
      </c>
      <c r="E116" s="160" t="s">
        <v>594</v>
      </c>
      <c r="F116" s="159" t="s">
        <v>120</v>
      </c>
      <c r="G116" s="159" t="s">
        <v>124</v>
      </c>
      <c r="H116" s="161">
        <v>45306</v>
      </c>
      <c r="I116" s="161">
        <v>45310</v>
      </c>
      <c r="J116" s="160" t="s">
        <v>587</v>
      </c>
      <c r="K116" s="162">
        <v>234.08499999999998</v>
      </c>
      <c r="L116" s="162">
        <f t="shared" si="1"/>
        <v>5</v>
      </c>
      <c r="M116" s="162">
        <v>816.41899999999998</v>
      </c>
      <c r="N116" s="162">
        <v>816.41899999999998</v>
      </c>
      <c r="O116" s="163">
        <v>0</v>
      </c>
      <c r="P116" s="164">
        <v>4</v>
      </c>
      <c r="Q116" s="162">
        <v>196.05199999999999</v>
      </c>
      <c r="R116" s="164">
        <v>5</v>
      </c>
      <c r="S116" s="162">
        <v>157.95400000000001</v>
      </c>
      <c r="T116" s="162">
        <v>0</v>
      </c>
      <c r="U116" s="165">
        <v>1170.425</v>
      </c>
    </row>
    <row r="117" spans="1:21" s="166" customFormat="1" ht="93" customHeight="1" outlineLevel="1" x14ac:dyDescent="0.3">
      <c r="A117" s="156" t="s">
        <v>340</v>
      </c>
      <c r="B117" s="157" t="s">
        <v>209</v>
      </c>
      <c r="C117" s="158" t="s">
        <v>421</v>
      </c>
      <c r="D117" s="159" t="s">
        <v>595</v>
      </c>
      <c r="E117" s="160" t="s">
        <v>139</v>
      </c>
      <c r="F117" s="159" t="s">
        <v>120</v>
      </c>
      <c r="G117" s="159" t="s">
        <v>124</v>
      </c>
      <c r="H117" s="161">
        <v>45306</v>
      </c>
      <c r="I117" s="161">
        <v>45310</v>
      </c>
      <c r="J117" s="160" t="s">
        <v>103</v>
      </c>
      <c r="K117" s="162">
        <v>170.44400000000002</v>
      </c>
      <c r="L117" s="162">
        <f t="shared" si="1"/>
        <v>2.5</v>
      </c>
      <c r="M117" s="162">
        <v>590.90300000000002</v>
      </c>
      <c r="N117" s="162">
        <v>590.90300000000002</v>
      </c>
      <c r="O117" s="163">
        <v>0</v>
      </c>
      <c r="P117" s="164">
        <v>4</v>
      </c>
      <c r="Q117" s="162">
        <v>0</v>
      </c>
      <c r="R117" s="164">
        <v>5</v>
      </c>
      <c r="S117" s="162">
        <v>251.31700000000001</v>
      </c>
      <c r="T117" s="162">
        <v>10</v>
      </c>
      <c r="U117" s="165">
        <v>852.22</v>
      </c>
    </row>
    <row r="118" spans="1:21" s="166" customFormat="1" ht="72" customHeight="1" outlineLevel="1" x14ac:dyDescent="0.3">
      <c r="A118" s="156" t="s">
        <v>340</v>
      </c>
      <c r="B118" s="157" t="s">
        <v>210</v>
      </c>
      <c r="C118" s="158" t="s">
        <v>421</v>
      </c>
      <c r="D118" s="159" t="s">
        <v>596</v>
      </c>
      <c r="E118" s="160" t="s">
        <v>139</v>
      </c>
      <c r="F118" s="159" t="s">
        <v>120</v>
      </c>
      <c r="G118" s="159" t="s">
        <v>124</v>
      </c>
      <c r="H118" s="161">
        <v>45316</v>
      </c>
      <c r="I118" s="161">
        <v>45317</v>
      </c>
      <c r="J118" s="160" t="s">
        <v>125</v>
      </c>
      <c r="K118" s="162">
        <v>47.292500000000004</v>
      </c>
      <c r="L118" s="162">
        <f t="shared" si="1"/>
        <v>2.5</v>
      </c>
      <c r="M118" s="162">
        <v>0</v>
      </c>
      <c r="N118" s="162">
        <v>0</v>
      </c>
      <c r="O118" s="163">
        <v>0</v>
      </c>
      <c r="P118" s="164">
        <v>1</v>
      </c>
      <c r="Q118" s="162">
        <v>34.680999999999997</v>
      </c>
      <c r="R118" s="164">
        <v>2</v>
      </c>
      <c r="S118" s="162">
        <v>59.904000000000003</v>
      </c>
      <c r="T118" s="162">
        <v>0</v>
      </c>
      <c r="U118" s="165">
        <v>94.585000000000008</v>
      </c>
    </row>
    <row r="119" spans="1:21" s="166" customFormat="1" ht="81" customHeight="1" outlineLevel="1" x14ac:dyDescent="0.3">
      <c r="A119" s="156" t="s">
        <v>340</v>
      </c>
      <c r="B119" s="157" t="s">
        <v>211</v>
      </c>
      <c r="C119" s="158" t="s">
        <v>421</v>
      </c>
      <c r="D119" s="159" t="s">
        <v>597</v>
      </c>
      <c r="E119" s="160" t="s">
        <v>598</v>
      </c>
      <c r="F119" s="159" t="s">
        <v>120</v>
      </c>
      <c r="G119" s="159" t="s">
        <v>124</v>
      </c>
      <c r="H119" s="161">
        <v>45347</v>
      </c>
      <c r="I119" s="161">
        <v>45351</v>
      </c>
      <c r="J119" s="160" t="s">
        <v>599</v>
      </c>
      <c r="K119" s="162">
        <v>78.33959999999999</v>
      </c>
      <c r="L119" s="162">
        <f t="shared" si="1"/>
        <v>5.5</v>
      </c>
      <c r="M119" s="162">
        <v>0</v>
      </c>
      <c r="N119" s="162">
        <v>0</v>
      </c>
      <c r="O119" s="163">
        <v>0</v>
      </c>
      <c r="P119" s="164">
        <v>4</v>
      </c>
      <c r="Q119" s="162">
        <v>192.922</v>
      </c>
      <c r="R119" s="164">
        <v>5</v>
      </c>
      <c r="S119" s="162">
        <v>198.77600000000001</v>
      </c>
      <c r="T119" s="162">
        <v>0</v>
      </c>
      <c r="U119" s="165">
        <v>391.69799999999998</v>
      </c>
    </row>
    <row r="120" spans="1:21" s="166" customFormat="1" ht="93" customHeight="1" outlineLevel="1" x14ac:dyDescent="0.3">
      <c r="A120" s="156" t="s">
        <v>340</v>
      </c>
      <c r="B120" s="157" t="s">
        <v>212</v>
      </c>
      <c r="C120" s="158" t="s">
        <v>421</v>
      </c>
      <c r="D120" s="159" t="s">
        <v>600</v>
      </c>
      <c r="E120" s="160" t="s">
        <v>173</v>
      </c>
      <c r="F120" s="159" t="s">
        <v>120</v>
      </c>
      <c r="G120" s="159" t="s">
        <v>124</v>
      </c>
      <c r="H120" s="161">
        <v>45347</v>
      </c>
      <c r="I120" s="161">
        <v>45351</v>
      </c>
      <c r="J120" s="160" t="s">
        <v>599</v>
      </c>
      <c r="K120" s="162">
        <v>78.33959999999999</v>
      </c>
      <c r="L120" s="162">
        <f t="shared" si="1"/>
        <v>4.666666666666667</v>
      </c>
      <c r="M120" s="162">
        <v>0</v>
      </c>
      <c r="N120" s="162">
        <v>0</v>
      </c>
      <c r="O120" s="163">
        <v>0</v>
      </c>
      <c r="P120" s="164">
        <v>4</v>
      </c>
      <c r="Q120" s="162">
        <v>192.922</v>
      </c>
      <c r="R120" s="164">
        <v>5</v>
      </c>
      <c r="S120" s="162">
        <v>198.77600000000001</v>
      </c>
      <c r="T120" s="162">
        <v>0</v>
      </c>
      <c r="U120" s="165">
        <v>391.69799999999998</v>
      </c>
    </row>
    <row r="121" spans="1:21" s="166" customFormat="1" ht="93" customHeight="1" outlineLevel="1" x14ac:dyDescent="0.3">
      <c r="A121" s="156" t="s">
        <v>340</v>
      </c>
      <c r="B121" s="157" t="s">
        <v>213</v>
      </c>
      <c r="C121" s="158" t="s">
        <v>421</v>
      </c>
      <c r="D121" s="159" t="s">
        <v>601</v>
      </c>
      <c r="E121" s="160" t="s">
        <v>139</v>
      </c>
      <c r="F121" s="159" t="s">
        <v>120</v>
      </c>
      <c r="G121" s="159" t="s">
        <v>124</v>
      </c>
      <c r="H121" s="161">
        <v>45345</v>
      </c>
      <c r="I121" s="161">
        <v>45346</v>
      </c>
      <c r="J121" s="160" t="s">
        <v>602</v>
      </c>
      <c r="K121" s="162">
        <v>163.56300000000002</v>
      </c>
      <c r="L121" s="162">
        <f t="shared" si="1"/>
        <v>2.5</v>
      </c>
      <c r="M121" s="162">
        <v>157</v>
      </c>
      <c r="N121" s="162">
        <v>157</v>
      </c>
      <c r="O121" s="163">
        <v>0</v>
      </c>
      <c r="P121" s="164">
        <v>1</v>
      </c>
      <c r="Q121" s="162">
        <v>73.593000000000004</v>
      </c>
      <c r="R121" s="164">
        <v>2</v>
      </c>
      <c r="S121" s="162">
        <v>86.533000000000001</v>
      </c>
      <c r="T121" s="162">
        <v>10</v>
      </c>
      <c r="U121" s="165">
        <v>327.12600000000003</v>
      </c>
    </row>
    <row r="122" spans="1:21" s="166" customFormat="1" ht="93" customHeight="1" outlineLevel="1" x14ac:dyDescent="0.3">
      <c r="A122" s="156" t="s">
        <v>340</v>
      </c>
      <c r="B122" s="157" t="s">
        <v>214</v>
      </c>
      <c r="C122" s="158" t="s">
        <v>421</v>
      </c>
      <c r="D122" s="159" t="s">
        <v>603</v>
      </c>
      <c r="E122" s="160" t="s">
        <v>251</v>
      </c>
      <c r="F122" s="159" t="s">
        <v>120</v>
      </c>
      <c r="G122" s="159" t="s">
        <v>124</v>
      </c>
      <c r="H122" s="161">
        <v>45348</v>
      </c>
      <c r="I122" s="161">
        <v>45351</v>
      </c>
      <c r="J122" s="160" t="s">
        <v>445</v>
      </c>
      <c r="K122" s="162">
        <v>33.46</v>
      </c>
      <c r="L122" s="162">
        <f t="shared" si="1"/>
        <v>3.5</v>
      </c>
      <c r="M122" s="162">
        <v>0</v>
      </c>
      <c r="N122" s="162">
        <v>0</v>
      </c>
      <c r="O122" s="163">
        <v>0</v>
      </c>
      <c r="P122" s="164">
        <v>3</v>
      </c>
      <c r="Q122" s="162">
        <v>0</v>
      </c>
      <c r="R122" s="164">
        <v>4</v>
      </c>
      <c r="S122" s="162">
        <v>133.84</v>
      </c>
      <c r="T122" s="162">
        <v>0</v>
      </c>
      <c r="U122" s="165">
        <v>133.84</v>
      </c>
    </row>
    <row r="123" spans="1:21" s="166" customFormat="1" ht="69" outlineLevel="1" x14ac:dyDescent="0.3">
      <c r="A123" s="156" t="s">
        <v>340</v>
      </c>
      <c r="B123" s="157" t="s">
        <v>215</v>
      </c>
      <c r="C123" s="158" t="s">
        <v>421</v>
      </c>
      <c r="D123" s="159" t="s">
        <v>604</v>
      </c>
      <c r="E123" s="160" t="s">
        <v>173</v>
      </c>
      <c r="F123" s="159" t="s">
        <v>120</v>
      </c>
      <c r="G123" s="159" t="s">
        <v>124</v>
      </c>
      <c r="H123" s="161">
        <v>45348</v>
      </c>
      <c r="I123" s="161">
        <v>45351</v>
      </c>
      <c r="J123" s="160" t="s">
        <v>599</v>
      </c>
      <c r="K123" s="162">
        <v>139.31025</v>
      </c>
      <c r="L123" s="162">
        <f t="shared" si="1"/>
        <v>4.666666666666667</v>
      </c>
      <c r="M123" s="162">
        <v>489.28199999999998</v>
      </c>
      <c r="N123" s="162">
        <v>489.28199999999998</v>
      </c>
      <c r="O123" s="163">
        <v>0</v>
      </c>
      <c r="P123" s="164">
        <v>3</v>
      </c>
      <c r="Q123" s="162">
        <v>48.216000000000001</v>
      </c>
      <c r="R123" s="164">
        <v>4</v>
      </c>
      <c r="S123" s="162">
        <v>19.742999999999999</v>
      </c>
      <c r="T123" s="162">
        <v>0</v>
      </c>
      <c r="U123" s="165">
        <v>557.24099999999999</v>
      </c>
    </row>
    <row r="124" spans="1:21" s="166" customFormat="1" ht="86.25" outlineLevel="1" x14ac:dyDescent="0.3">
      <c r="A124" s="156" t="s">
        <v>340</v>
      </c>
      <c r="B124" s="157" t="s">
        <v>126</v>
      </c>
      <c r="C124" s="158" t="s">
        <v>421</v>
      </c>
      <c r="D124" s="159" t="s">
        <v>605</v>
      </c>
      <c r="E124" s="160" t="s">
        <v>598</v>
      </c>
      <c r="F124" s="159" t="s">
        <v>120</v>
      </c>
      <c r="G124" s="159" t="s">
        <v>124</v>
      </c>
      <c r="H124" s="161">
        <v>45347</v>
      </c>
      <c r="I124" s="161">
        <v>45352</v>
      </c>
      <c r="J124" s="160" t="s">
        <v>599</v>
      </c>
      <c r="K124" s="162">
        <v>92.873499999999993</v>
      </c>
      <c r="L124" s="162">
        <f t="shared" si="1"/>
        <v>5.5</v>
      </c>
      <c r="M124" s="162">
        <v>489.28199999999998</v>
      </c>
      <c r="N124" s="162">
        <v>489.28199999999998</v>
      </c>
      <c r="O124" s="163">
        <v>0</v>
      </c>
      <c r="P124" s="164">
        <v>5</v>
      </c>
      <c r="Q124" s="162">
        <v>48.216000000000001</v>
      </c>
      <c r="R124" s="164">
        <v>6</v>
      </c>
      <c r="S124" s="162">
        <v>19.742999999999999</v>
      </c>
      <c r="T124" s="162">
        <v>0</v>
      </c>
      <c r="U124" s="165">
        <v>557.24099999999999</v>
      </c>
    </row>
    <row r="125" spans="1:21" s="166" customFormat="1" ht="69" outlineLevel="1" x14ac:dyDescent="0.3">
      <c r="A125" s="156" t="s">
        <v>340</v>
      </c>
      <c r="B125" s="157" t="s">
        <v>127</v>
      </c>
      <c r="C125" s="158" t="s">
        <v>421</v>
      </c>
      <c r="D125" s="159" t="s">
        <v>606</v>
      </c>
      <c r="E125" s="160" t="s">
        <v>251</v>
      </c>
      <c r="F125" s="159" t="s">
        <v>120</v>
      </c>
      <c r="G125" s="159" t="s">
        <v>124</v>
      </c>
      <c r="H125" s="161">
        <v>45369</v>
      </c>
      <c r="I125" s="161">
        <v>45371</v>
      </c>
      <c r="J125" s="160" t="s">
        <v>607</v>
      </c>
      <c r="K125" s="162">
        <v>266.33666666666664</v>
      </c>
      <c r="L125" s="162">
        <f t="shared" si="1"/>
        <v>3.5</v>
      </c>
      <c r="M125" s="162">
        <v>590.35500000000002</v>
      </c>
      <c r="N125" s="162">
        <v>590.35500000000002</v>
      </c>
      <c r="O125" s="163">
        <v>0</v>
      </c>
      <c r="P125" s="164">
        <v>2</v>
      </c>
      <c r="Q125" s="162">
        <v>82.64</v>
      </c>
      <c r="R125" s="164">
        <v>3</v>
      </c>
      <c r="S125" s="162">
        <v>121.015</v>
      </c>
      <c r="T125" s="162">
        <v>5</v>
      </c>
      <c r="U125" s="165">
        <v>799.01</v>
      </c>
    </row>
    <row r="126" spans="1:21" s="166" customFormat="1" ht="86.25" outlineLevel="1" x14ac:dyDescent="0.3">
      <c r="A126" s="156" t="s">
        <v>340</v>
      </c>
      <c r="B126" s="157" t="s">
        <v>342</v>
      </c>
      <c r="C126" s="158" t="s">
        <v>421</v>
      </c>
      <c r="D126" s="159" t="s">
        <v>608</v>
      </c>
      <c r="E126" s="160" t="s">
        <v>609</v>
      </c>
      <c r="F126" s="159" t="s">
        <v>120</v>
      </c>
      <c r="G126" s="159" t="s">
        <v>124</v>
      </c>
      <c r="H126" s="161">
        <v>45369</v>
      </c>
      <c r="I126" s="161">
        <v>45371</v>
      </c>
      <c r="J126" s="160" t="s">
        <v>607</v>
      </c>
      <c r="K126" s="162">
        <v>282.93299999999999</v>
      </c>
      <c r="L126" s="162">
        <f t="shared" si="1"/>
        <v>3</v>
      </c>
      <c r="M126" s="162">
        <v>618.1</v>
      </c>
      <c r="N126" s="162">
        <v>618.1</v>
      </c>
      <c r="O126" s="163">
        <v>0</v>
      </c>
      <c r="P126" s="164">
        <v>2</v>
      </c>
      <c r="Q126" s="162">
        <v>82.64</v>
      </c>
      <c r="R126" s="164">
        <v>3</v>
      </c>
      <c r="S126" s="162">
        <v>121.015</v>
      </c>
      <c r="T126" s="162">
        <v>27.044</v>
      </c>
      <c r="U126" s="165">
        <v>848.79899999999998</v>
      </c>
    </row>
    <row r="127" spans="1:21" s="166" customFormat="1" ht="69" outlineLevel="1" x14ac:dyDescent="0.3">
      <c r="A127" s="156" t="s">
        <v>340</v>
      </c>
      <c r="B127" s="157" t="s">
        <v>343</v>
      </c>
      <c r="C127" s="158" t="s">
        <v>421</v>
      </c>
      <c r="D127" s="159" t="s">
        <v>610</v>
      </c>
      <c r="E127" s="160" t="s">
        <v>139</v>
      </c>
      <c r="F127" s="159" t="s">
        <v>120</v>
      </c>
      <c r="G127" s="159" t="s">
        <v>124</v>
      </c>
      <c r="H127" s="161">
        <v>45370</v>
      </c>
      <c r="I127" s="161">
        <v>45370</v>
      </c>
      <c r="J127" s="160" t="s">
        <v>179</v>
      </c>
      <c r="K127" s="162">
        <v>138.65299999999999</v>
      </c>
      <c r="L127" s="162">
        <f t="shared" si="1"/>
        <v>2.5</v>
      </c>
      <c r="M127" s="162">
        <v>88.103999999999999</v>
      </c>
      <c r="N127" s="162">
        <v>88.103999999999999</v>
      </c>
      <c r="O127" s="163">
        <v>0</v>
      </c>
      <c r="P127" s="164">
        <v>0</v>
      </c>
      <c r="Q127" s="162">
        <v>0</v>
      </c>
      <c r="R127" s="164">
        <v>1</v>
      </c>
      <c r="S127" s="162">
        <v>30.548999999999999</v>
      </c>
      <c r="T127" s="162">
        <v>20</v>
      </c>
      <c r="U127" s="165">
        <v>138.65299999999999</v>
      </c>
    </row>
    <row r="128" spans="1:21" s="166" customFormat="1" ht="69" outlineLevel="1" x14ac:dyDescent="0.3">
      <c r="A128" s="156" t="s">
        <v>340</v>
      </c>
      <c r="B128" s="157" t="s">
        <v>344</v>
      </c>
      <c r="C128" s="158" t="s">
        <v>421</v>
      </c>
      <c r="D128" s="159" t="s">
        <v>610</v>
      </c>
      <c r="E128" s="160" t="s">
        <v>611</v>
      </c>
      <c r="F128" s="159" t="s">
        <v>120</v>
      </c>
      <c r="G128" s="159" t="s">
        <v>124</v>
      </c>
      <c r="H128" s="161">
        <v>45370</v>
      </c>
      <c r="I128" s="161">
        <v>45370</v>
      </c>
      <c r="J128" s="160" t="s">
        <v>179</v>
      </c>
      <c r="K128" s="162">
        <v>118.65299999999999</v>
      </c>
      <c r="L128" s="162">
        <f t="shared" si="1"/>
        <v>1</v>
      </c>
      <c r="M128" s="162">
        <v>88.103999999999999</v>
      </c>
      <c r="N128" s="162">
        <v>88.103999999999999</v>
      </c>
      <c r="O128" s="163">
        <v>0</v>
      </c>
      <c r="P128" s="164">
        <v>0</v>
      </c>
      <c r="Q128" s="162">
        <v>0</v>
      </c>
      <c r="R128" s="164">
        <v>1</v>
      </c>
      <c r="S128" s="162">
        <v>30.548999999999999</v>
      </c>
      <c r="T128" s="162">
        <v>0</v>
      </c>
      <c r="U128" s="165">
        <v>118.65299999999999</v>
      </c>
    </row>
    <row r="129" spans="1:21" s="166" customFormat="1" ht="69" outlineLevel="1" x14ac:dyDescent="0.3">
      <c r="A129" s="156" t="s">
        <v>340</v>
      </c>
      <c r="B129" s="157" t="s">
        <v>345</v>
      </c>
      <c r="C129" s="158" t="s">
        <v>421</v>
      </c>
      <c r="D129" s="159" t="s">
        <v>610</v>
      </c>
      <c r="E129" s="160" t="s">
        <v>612</v>
      </c>
      <c r="F129" s="159" t="s">
        <v>120</v>
      </c>
      <c r="G129" s="159" t="s">
        <v>124</v>
      </c>
      <c r="H129" s="161">
        <v>45370</v>
      </c>
      <c r="I129" s="161">
        <v>45370</v>
      </c>
      <c r="J129" s="160" t="s">
        <v>179</v>
      </c>
      <c r="K129" s="162">
        <v>147.15299999999999</v>
      </c>
      <c r="L129" s="162">
        <f t="shared" si="1"/>
        <v>1</v>
      </c>
      <c r="M129" s="162">
        <v>116.604</v>
      </c>
      <c r="N129" s="162">
        <v>116.604</v>
      </c>
      <c r="O129" s="163">
        <v>0</v>
      </c>
      <c r="P129" s="164">
        <v>0</v>
      </c>
      <c r="Q129" s="162">
        <v>0</v>
      </c>
      <c r="R129" s="164">
        <v>1</v>
      </c>
      <c r="S129" s="162">
        <v>30.548999999999999</v>
      </c>
      <c r="T129" s="162">
        <v>0</v>
      </c>
      <c r="U129" s="165">
        <v>147.15299999999999</v>
      </c>
    </row>
    <row r="130" spans="1:21" s="166" customFormat="1" ht="86.25" outlineLevel="1" x14ac:dyDescent="0.3">
      <c r="A130" s="156" t="s">
        <v>341</v>
      </c>
      <c r="B130" s="157" t="s">
        <v>346</v>
      </c>
      <c r="C130" s="158" t="s">
        <v>421</v>
      </c>
      <c r="D130" s="159" t="s">
        <v>613</v>
      </c>
      <c r="E130" s="160" t="s">
        <v>253</v>
      </c>
      <c r="F130" s="159" t="s">
        <v>120</v>
      </c>
      <c r="G130" s="159" t="s">
        <v>124</v>
      </c>
      <c r="H130" s="161">
        <v>45334</v>
      </c>
      <c r="I130" s="161">
        <v>45335</v>
      </c>
      <c r="J130" s="160"/>
      <c r="K130" s="162">
        <v>159.10400000000001</v>
      </c>
      <c r="L130" s="162">
        <f t="shared" si="1"/>
        <v>3.5</v>
      </c>
      <c r="M130" s="162">
        <v>185.67699999999999</v>
      </c>
      <c r="N130" s="162">
        <v>185.67699999999999</v>
      </c>
      <c r="O130" s="163">
        <v>0</v>
      </c>
      <c r="P130" s="164">
        <v>1</v>
      </c>
      <c r="Q130" s="162">
        <v>37.866</v>
      </c>
      <c r="R130" s="164">
        <v>2</v>
      </c>
      <c r="S130" s="162">
        <v>94.665000000000006</v>
      </c>
      <c r="T130" s="162">
        <v>0</v>
      </c>
      <c r="U130" s="165">
        <v>318.20800000000003</v>
      </c>
    </row>
    <row r="131" spans="1:21" s="166" customFormat="1" ht="103.5" outlineLevel="1" x14ac:dyDescent="0.3">
      <c r="A131" s="156" t="s">
        <v>341</v>
      </c>
      <c r="B131" s="157" t="s">
        <v>347</v>
      </c>
      <c r="C131" s="158" t="s">
        <v>421</v>
      </c>
      <c r="D131" s="159" t="s">
        <v>614</v>
      </c>
      <c r="E131" s="160" t="s">
        <v>252</v>
      </c>
      <c r="F131" s="159" t="s">
        <v>120</v>
      </c>
      <c r="G131" s="159" t="s">
        <v>124</v>
      </c>
      <c r="H131" s="161">
        <v>45349</v>
      </c>
      <c r="I131" s="161">
        <v>45351</v>
      </c>
      <c r="J131" s="160" t="s">
        <v>108</v>
      </c>
      <c r="K131" s="162">
        <v>325.05966666666671</v>
      </c>
      <c r="L131" s="162">
        <f t="shared" ref="L131:L194" si="2">AVERAGEIFS(R:R, E:E, E131)</f>
        <v>3</v>
      </c>
      <c r="M131" s="162">
        <v>700.73500000000001</v>
      </c>
      <c r="N131" s="162">
        <v>700.73500000000001</v>
      </c>
      <c r="O131" s="163">
        <v>0</v>
      </c>
      <c r="P131" s="164">
        <v>2</v>
      </c>
      <c r="Q131" s="162">
        <v>108.51300000000001</v>
      </c>
      <c r="R131" s="164">
        <v>3</v>
      </c>
      <c r="S131" s="162">
        <v>165.93100000000001</v>
      </c>
      <c r="T131" s="162">
        <v>0</v>
      </c>
      <c r="U131" s="165">
        <v>975.17900000000009</v>
      </c>
    </row>
    <row r="132" spans="1:21" s="166" customFormat="1" ht="51.75" outlineLevel="1" x14ac:dyDescent="0.3">
      <c r="A132" s="156" t="s">
        <v>341</v>
      </c>
      <c r="B132" s="157" t="s">
        <v>348</v>
      </c>
      <c r="C132" s="158" t="s">
        <v>421</v>
      </c>
      <c r="D132" s="159" t="s">
        <v>613</v>
      </c>
      <c r="E132" s="160" t="s">
        <v>140</v>
      </c>
      <c r="F132" s="159" t="s">
        <v>120</v>
      </c>
      <c r="G132" s="159" t="s">
        <v>124</v>
      </c>
      <c r="H132" s="161">
        <v>45362</v>
      </c>
      <c r="I132" s="161">
        <v>45366</v>
      </c>
      <c r="J132" s="160"/>
      <c r="K132" s="162">
        <v>196.73820000000001</v>
      </c>
      <c r="L132" s="162">
        <f t="shared" si="2"/>
        <v>5</v>
      </c>
      <c r="M132" s="162">
        <v>631.05799999999999</v>
      </c>
      <c r="N132" s="162">
        <v>631.05799999999999</v>
      </c>
      <c r="O132" s="163">
        <v>0</v>
      </c>
      <c r="P132" s="164">
        <v>4</v>
      </c>
      <c r="Q132" s="162">
        <v>195.18600000000001</v>
      </c>
      <c r="R132" s="164">
        <v>5</v>
      </c>
      <c r="S132" s="162">
        <v>157.447</v>
      </c>
      <c r="T132" s="162">
        <v>0</v>
      </c>
      <c r="U132" s="165">
        <v>983.69100000000003</v>
      </c>
    </row>
    <row r="133" spans="1:21" s="166" customFormat="1" ht="86.25" outlineLevel="1" x14ac:dyDescent="0.3">
      <c r="A133" s="156" t="s">
        <v>341</v>
      </c>
      <c r="B133" s="157" t="s">
        <v>349</v>
      </c>
      <c r="C133" s="158" t="s">
        <v>421</v>
      </c>
      <c r="D133" s="159" t="s">
        <v>613</v>
      </c>
      <c r="E133" s="160" t="s">
        <v>253</v>
      </c>
      <c r="F133" s="159" t="s">
        <v>120</v>
      </c>
      <c r="G133" s="159" t="s">
        <v>124</v>
      </c>
      <c r="H133" s="161">
        <v>45362</v>
      </c>
      <c r="I133" s="161">
        <v>45366</v>
      </c>
      <c r="J133" s="160"/>
      <c r="K133" s="162">
        <v>196.73820000000001</v>
      </c>
      <c r="L133" s="162">
        <f t="shared" si="2"/>
        <v>3.5</v>
      </c>
      <c r="M133" s="162">
        <v>631.05799999999999</v>
      </c>
      <c r="N133" s="162">
        <v>631.05799999999999</v>
      </c>
      <c r="O133" s="163">
        <v>0</v>
      </c>
      <c r="P133" s="164">
        <v>4</v>
      </c>
      <c r="Q133" s="162">
        <v>195.18600000000001</v>
      </c>
      <c r="R133" s="164">
        <v>5</v>
      </c>
      <c r="S133" s="162">
        <v>157.447</v>
      </c>
      <c r="T133" s="162">
        <v>0</v>
      </c>
      <c r="U133" s="165">
        <v>983.69100000000003</v>
      </c>
    </row>
    <row r="134" spans="1:21" s="166" customFormat="1" ht="51.75" outlineLevel="1" x14ac:dyDescent="0.3">
      <c r="A134" s="156" t="s">
        <v>350</v>
      </c>
      <c r="B134" s="157" t="s">
        <v>65</v>
      </c>
      <c r="C134" s="158" t="s">
        <v>421</v>
      </c>
      <c r="D134" s="159" t="s">
        <v>615</v>
      </c>
      <c r="E134" s="160" t="s">
        <v>137</v>
      </c>
      <c r="F134" s="159" t="s">
        <v>120</v>
      </c>
      <c r="G134" s="159" t="s">
        <v>124</v>
      </c>
      <c r="H134" s="161">
        <v>45306</v>
      </c>
      <c r="I134" s="161">
        <v>45309</v>
      </c>
      <c r="J134" s="160" t="s">
        <v>102</v>
      </c>
      <c r="K134" s="162">
        <v>206.24824999999998</v>
      </c>
      <c r="L134" s="162">
        <f t="shared" si="2"/>
        <v>4</v>
      </c>
      <c r="M134" s="162">
        <v>274.06900000000002</v>
      </c>
      <c r="N134" s="162">
        <v>274.06900000000002</v>
      </c>
      <c r="O134" s="163">
        <v>0</v>
      </c>
      <c r="P134" s="164">
        <v>3</v>
      </c>
      <c r="Q134" s="162">
        <v>300.79599999999999</v>
      </c>
      <c r="R134" s="164">
        <v>4</v>
      </c>
      <c r="S134" s="162">
        <v>250.12799999999999</v>
      </c>
      <c r="T134" s="162">
        <v>0</v>
      </c>
      <c r="U134" s="165">
        <v>824.99299999999994</v>
      </c>
    </row>
    <row r="135" spans="1:21" s="166" customFormat="1" ht="103.5" outlineLevel="1" x14ac:dyDescent="0.3">
      <c r="A135" s="156" t="s">
        <v>350</v>
      </c>
      <c r="B135" s="157" t="s">
        <v>66</v>
      </c>
      <c r="C135" s="158" t="s">
        <v>421</v>
      </c>
      <c r="D135" s="159" t="s">
        <v>616</v>
      </c>
      <c r="E135" s="160" t="s">
        <v>763</v>
      </c>
      <c r="F135" s="159" t="s">
        <v>120</v>
      </c>
      <c r="G135" s="159" t="s">
        <v>124</v>
      </c>
      <c r="H135" s="161">
        <v>45312</v>
      </c>
      <c r="I135" s="161">
        <v>45317</v>
      </c>
      <c r="J135" s="160" t="s">
        <v>179</v>
      </c>
      <c r="K135" s="162">
        <v>68.859499999999997</v>
      </c>
      <c r="L135" s="162">
        <f t="shared" si="2"/>
        <v>6</v>
      </c>
      <c r="M135" s="162">
        <v>121.517</v>
      </c>
      <c r="N135" s="162">
        <v>121.517</v>
      </c>
      <c r="O135" s="163">
        <v>0</v>
      </c>
      <c r="P135" s="164">
        <v>5</v>
      </c>
      <c r="Q135" s="162">
        <v>106.73699999999999</v>
      </c>
      <c r="R135" s="164">
        <v>6</v>
      </c>
      <c r="S135" s="162">
        <v>184.90299999999999</v>
      </c>
      <c r="T135" s="162">
        <v>0</v>
      </c>
      <c r="U135" s="165">
        <v>413.15699999999998</v>
      </c>
    </row>
    <row r="136" spans="1:21" s="166" customFormat="1" ht="69" outlineLevel="1" x14ac:dyDescent="0.3">
      <c r="A136" s="156" t="s">
        <v>350</v>
      </c>
      <c r="B136" s="157" t="s">
        <v>67</v>
      </c>
      <c r="C136" s="158" t="s">
        <v>421</v>
      </c>
      <c r="D136" s="159" t="s">
        <v>617</v>
      </c>
      <c r="E136" s="160" t="s">
        <v>132</v>
      </c>
      <c r="F136" s="159" t="s">
        <v>120</v>
      </c>
      <c r="G136" s="159" t="s">
        <v>124</v>
      </c>
      <c r="H136" s="161">
        <v>45313</v>
      </c>
      <c r="I136" s="161">
        <v>45315</v>
      </c>
      <c r="J136" s="160" t="s">
        <v>259</v>
      </c>
      <c r="K136" s="162">
        <v>32.825333333333333</v>
      </c>
      <c r="L136" s="162">
        <f t="shared" si="2"/>
        <v>3.5</v>
      </c>
      <c r="M136" s="162">
        <v>0</v>
      </c>
      <c r="N136" s="162">
        <v>0</v>
      </c>
      <c r="O136" s="163">
        <v>0</v>
      </c>
      <c r="P136" s="164">
        <v>2</v>
      </c>
      <c r="Q136" s="162">
        <v>0</v>
      </c>
      <c r="R136" s="164">
        <v>3</v>
      </c>
      <c r="S136" s="162">
        <v>98.475999999999999</v>
      </c>
      <c r="T136" s="162">
        <v>0</v>
      </c>
      <c r="U136" s="165">
        <v>98.475999999999999</v>
      </c>
    </row>
    <row r="137" spans="1:21" s="166" customFormat="1" ht="51.75" outlineLevel="1" x14ac:dyDescent="0.3">
      <c r="A137" s="156" t="s">
        <v>350</v>
      </c>
      <c r="B137" s="157" t="s">
        <v>351</v>
      </c>
      <c r="C137" s="158" t="s">
        <v>421</v>
      </c>
      <c r="D137" s="159" t="s">
        <v>618</v>
      </c>
      <c r="E137" s="160" t="s">
        <v>764</v>
      </c>
      <c r="F137" s="159" t="s">
        <v>120</v>
      </c>
      <c r="G137" s="159" t="s">
        <v>124</v>
      </c>
      <c r="H137" s="161">
        <v>45343</v>
      </c>
      <c r="I137" s="161">
        <v>45344</v>
      </c>
      <c r="J137" s="160" t="s">
        <v>170</v>
      </c>
      <c r="K137" s="162">
        <v>261.49700000000001</v>
      </c>
      <c r="L137" s="162">
        <f t="shared" si="2"/>
        <v>2</v>
      </c>
      <c r="M137" s="162">
        <v>0</v>
      </c>
      <c r="N137" s="162">
        <v>0</v>
      </c>
      <c r="O137" s="163">
        <v>0</v>
      </c>
      <c r="P137" s="164">
        <v>1</v>
      </c>
      <c r="Q137" s="162">
        <v>423.20499999999998</v>
      </c>
      <c r="R137" s="164">
        <v>2</v>
      </c>
      <c r="S137" s="162">
        <v>99.789000000000001</v>
      </c>
      <c r="T137" s="162">
        <v>0</v>
      </c>
      <c r="U137" s="165">
        <v>522.99400000000003</v>
      </c>
    </row>
    <row r="138" spans="1:21" s="166" customFormat="1" ht="69" outlineLevel="1" x14ac:dyDescent="0.3">
      <c r="A138" s="156" t="s">
        <v>350</v>
      </c>
      <c r="B138" s="157" t="s">
        <v>352</v>
      </c>
      <c r="C138" s="158" t="s">
        <v>421</v>
      </c>
      <c r="D138" s="159" t="s">
        <v>619</v>
      </c>
      <c r="E138" s="160" t="s">
        <v>132</v>
      </c>
      <c r="F138" s="159" t="s">
        <v>124</v>
      </c>
      <c r="G138" s="159" t="s">
        <v>120</v>
      </c>
      <c r="H138" s="161">
        <v>45349</v>
      </c>
      <c r="I138" s="161">
        <v>45352</v>
      </c>
      <c r="J138" s="160" t="s">
        <v>584</v>
      </c>
      <c r="K138" s="162">
        <v>0</v>
      </c>
      <c r="L138" s="162">
        <f t="shared" si="2"/>
        <v>3.5</v>
      </c>
      <c r="M138" s="162">
        <v>0</v>
      </c>
      <c r="N138" s="162">
        <v>0</v>
      </c>
      <c r="O138" s="163">
        <v>0</v>
      </c>
      <c r="P138" s="164">
        <v>3</v>
      </c>
      <c r="Q138" s="162">
        <v>0</v>
      </c>
      <c r="R138" s="164">
        <v>4</v>
      </c>
      <c r="S138" s="162">
        <v>0</v>
      </c>
      <c r="T138" s="162">
        <v>0</v>
      </c>
      <c r="U138" s="165">
        <v>0</v>
      </c>
    </row>
    <row r="139" spans="1:21" s="166" customFormat="1" ht="51.75" outlineLevel="1" x14ac:dyDescent="0.3">
      <c r="A139" s="156" t="s">
        <v>350</v>
      </c>
      <c r="B139" s="157" t="s">
        <v>353</v>
      </c>
      <c r="C139" s="158" t="s">
        <v>421</v>
      </c>
      <c r="D139" s="159" t="s">
        <v>620</v>
      </c>
      <c r="E139" s="160" t="s">
        <v>137</v>
      </c>
      <c r="F139" s="159" t="s">
        <v>124</v>
      </c>
      <c r="G139" s="159" t="s">
        <v>120</v>
      </c>
      <c r="H139" s="161">
        <v>45347</v>
      </c>
      <c r="I139" s="161">
        <v>45350</v>
      </c>
      <c r="J139" s="160" t="s">
        <v>259</v>
      </c>
      <c r="K139" s="162">
        <v>0</v>
      </c>
      <c r="L139" s="162">
        <f t="shared" si="2"/>
        <v>4</v>
      </c>
      <c r="M139" s="162">
        <v>0</v>
      </c>
      <c r="N139" s="162">
        <v>0</v>
      </c>
      <c r="O139" s="163">
        <v>0</v>
      </c>
      <c r="P139" s="164">
        <v>3</v>
      </c>
      <c r="Q139" s="162">
        <v>0</v>
      </c>
      <c r="R139" s="164">
        <v>4</v>
      </c>
      <c r="S139" s="162">
        <v>0</v>
      </c>
      <c r="T139" s="162">
        <v>0</v>
      </c>
      <c r="U139" s="165">
        <v>0</v>
      </c>
    </row>
    <row r="140" spans="1:21" s="166" customFormat="1" ht="86.25" outlineLevel="1" x14ac:dyDescent="0.3">
      <c r="A140" s="156" t="s">
        <v>350</v>
      </c>
      <c r="B140" s="157" t="s">
        <v>354</v>
      </c>
      <c r="C140" s="158" t="s">
        <v>421</v>
      </c>
      <c r="D140" s="159" t="s">
        <v>621</v>
      </c>
      <c r="E140" s="160" t="s">
        <v>765</v>
      </c>
      <c r="F140" s="159" t="s">
        <v>124</v>
      </c>
      <c r="G140" s="159" t="s">
        <v>120</v>
      </c>
      <c r="H140" s="161">
        <v>45367</v>
      </c>
      <c r="I140" s="161">
        <v>45375</v>
      </c>
      <c r="J140" s="160" t="s">
        <v>110</v>
      </c>
      <c r="K140" s="162">
        <v>0</v>
      </c>
      <c r="L140" s="162">
        <f t="shared" si="2"/>
        <v>9</v>
      </c>
      <c r="M140" s="162">
        <v>0</v>
      </c>
      <c r="N140" s="162">
        <v>0</v>
      </c>
      <c r="O140" s="163">
        <v>0</v>
      </c>
      <c r="P140" s="164">
        <v>8</v>
      </c>
      <c r="Q140" s="162">
        <v>0</v>
      </c>
      <c r="R140" s="164">
        <v>9</v>
      </c>
      <c r="S140" s="162">
        <v>0</v>
      </c>
      <c r="T140" s="162">
        <v>0</v>
      </c>
      <c r="U140" s="165">
        <v>0</v>
      </c>
    </row>
    <row r="141" spans="1:21" s="166" customFormat="1" ht="86.25" outlineLevel="1" x14ac:dyDescent="0.3">
      <c r="A141" s="156" t="s">
        <v>350</v>
      </c>
      <c r="B141" s="157" t="s">
        <v>355</v>
      </c>
      <c r="C141" s="158" t="s">
        <v>421</v>
      </c>
      <c r="D141" s="159" t="s">
        <v>622</v>
      </c>
      <c r="E141" s="160" t="s">
        <v>623</v>
      </c>
      <c r="F141" s="159" t="s">
        <v>124</v>
      </c>
      <c r="G141" s="159" t="s">
        <v>120</v>
      </c>
      <c r="H141" s="161">
        <v>45342</v>
      </c>
      <c r="I141" s="161">
        <v>45346</v>
      </c>
      <c r="J141" s="160" t="s">
        <v>259</v>
      </c>
      <c r="K141" s="162">
        <v>0</v>
      </c>
      <c r="L141" s="162">
        <f t="shared" si="2"/>
        <v>5</v>
      </c>
      <c r="M141" s="162">
        <v>0</v>
      </c>
      <c r="N141" s="162">
        <v>0</v>
      </c>
      <c r="O141" s="163">
        <v>0</v>
      </c>
      <c r="P141" s="164">
        <v>4</v>
      </c>
      <c r="Q141" s="162">
        <v>0</v>
      </c>
      <c r="R141" s="164">
        <v>5</v>
      </c>
      <c r="S141" s="162">
        <v>0</v>
      </c>
      <c r="T141" s="162">
        <v>0</v>
      </c>
      <c r="U141" s="165">
        <v>0</v>
      </c>
    </row>
    <row r="142" spans="1:21" s="166" customFormat="1" ht="86.25" outlineLevel="1" x14ac:dyDescent="0.3">
      <c r="A142" s="156" t="s">
        <v>350</v>
      </c>
      <c r="B142" s="157" t="s">
        <v>356</v>
      </c>
      <c r="C142" s="158" t="s">
        <v>421</v>
      </c>
      <c r="D142" s="159" t="s">
        <v>622</v>
      </c>
      <c r="E142" s="160" t="s">
        <v>624</v>
      </c>
      <c r="F142" s="159" t="s">
        <v>124</v>
      </c>
      <c r="G142" s="159" t="s">
        <v>120</v>
      </c>
      <c r="H142" s="161">
        <v>45342</v>
      </c>
      <c r="I142" s="161">
        <v>45346</v>
      </c>
      <c r="J142" s="160" t="s">
        <v>259</v>
      </c>
      <c r="K142" s="162">
        <v>0</v>
      </c>
      <c r="L142" s="162">
        <f t="shared" si="2"/>
        <v>5</v>
      </c>
      <c r="M142" s="162">
        <v>0</v>
      </c>
      <c r="N142" s="162">
        <v>0</v>
      </c>
      <c r="O142" s="163">
        <v>0</v>
      </c>
      <c r="P142" s="164">
        <v>4</v>
      </c>
      <c r="Q142" s="162">
        <v>0</v>
      </c>
      <c r="R142" s="164">
        <v>5</v>
      </c>
      <c r="S142" s="162">
        <v>0</v>
      </c>
      <c r="T142" s="162">
        <v>0</v>
      </c>
      <c r="U142" s="165">
        <v>0</v>
      </c>
    </row>
    <row r="143" spans="1:21" s="166" customFormat="1" ht="120.75" outlineLevel="1" x14ac:dyDescent="0.3">
      <c r="A143" s="156" t="s">
        <v>350</v>
      </c>
      <c r="B143" s="157" t="s">
        <v>357</v>
      </c>
      <c r="C143" s="158" t="s">
        <v>421</v>
      </c>
      <c r="D143" s="159" t="s">
        <v>622</v>
      </c>
      <c r="E143" s="160" t="s">
        <v>766</v>
      </c>
      <c r="F143" s="159" t="s">
        <v>124</v>
      </c>
      <c r="G143" s="159" t="s">
        <v>120</v>
      </c>
      <c r="H143" s="161">
        <v>45342</v>
      </c>
      <c r="I143" s="161">
        <v>45346</v>
      </c>
      <c r="J143" s="160" t="s">
        <v>259</v>
      </c>
      <c r="K143" s="162">
        <v>0</v>
      </c>
      <c r="L143" s="162">
        <f t="shared" si="2"/>
        <v>5</v>
      </c>
      <c r="M143" s="162">
        <v>0</v>
      </c>
      <c r="N143" s="162">
        <v>0</v>
      </c>
      <c r="O143" s="163">
        <v>0</v>
      </c>
      <c r="P143" s="164">
        <v>4</v>
      </c>
      <c r="Q143" s="162">
        <v>0</v>
      </c>
      <c r="R143" s="164">
        <v>5</v>
      </c>
      <c r="S143" s="162">
        <v>0</v>
      </c>
      <c r="T143" s="162">
        <v>0</v>
      </c>
      <c r="U143" s="165">
        <v>0</v>
      </c>
    </row>
    <row r="144" spans="1:21" s="166" customFormat="1" ht="51.75" outlineLevel="1" x14ac:dyDescent="0.3">
      <c r="A144" s="156" t="s">
        <v>350</v>
      </c>
      <c r="B144" s="157" t="s">
        <v>358</v>
      </c>
      <c r="C144" s="158" t="s">
        <v>421</v>
      </c>
      <c r="D144" s="159" t="s">
        <v>625</v>
      </c>
      <c r="E144" s="160" t="s">
        <v>767</v>
      </c>
      <c r="F144" s="159" t="s">
        <v>124</v>
      </c>
      <c r="G144" s="159" t="s">
        <v>120</v>
      </c>
      <c r="H144" s="161">
        <v>45349</v>
      </c>
      <c r="I144" s="161">
        <v>45352</v>
      </c>
      <c r="J144" s="160" t="s">
        <v>105</v>
      </c>
      <c r="K144" s="162">
        <v>0</v>
      </c>
      <c r="L144" s="162">
        <f t="shared" si="2"/>
        <v>3.5</v>
      </c>
      <c r="M144" s="162">
        <v>0</v>
      </c>
      <c r="N144" s="162">
        <v>0</v>
      </c>
      <c r="O144" s="163">
        <v>0</v>
      </c>
      <c r="P144" s="164">
        <v>3</v>
      </c>
      <c r="Q144" s="162">
        <v>0</v>
      </c>
      <c r="R144" s="164">
        <v>4</v>
      </c>
      <c r="S144" s="162">
        <v>0</v>
      </c>
      <c r="T144" s="162">
        <v>0</v>
      </c>
      <c r="U144" s="165">
        <v>0</v>
      </c>
    </row>
    <row r="145" spans="1:21" s="166" customFormat="1" ht="69" outlineLevel="1" x14ac:dyDescent="0.3">
      <c r="A145" s="156" t="s">
        <v>350</v>
      </c>
      <c r="B145" s="157" t="s">
        <v>359</v>
      </c>
      <c r="C145" s="158" t="s">
        <v>421</v>
      </c>
      <c r="D145" s="159" t="s">
        <v>625</v>
      </c>
      <c r="E145" s="160" t="s">
        <v>768</v>
      </c>
      <c r="F145" s="159" t="s">
        <v>124</v>
      </c>
      <c r="G145" s="159" t="s">
        <v>120</v>
      </c>
      <c r="H145" s="161">
        <v>45349</v>
      </c>
      <c r="I145" s="161">
        <v>45352</v>
      </c>
      <c r="J145" s="160" t="s">
        <v>105</v>
      </c>
      <c r="K145" s="162">
        <v>0</v>
      </c>
      <c r="L145" s="162">
        <f t="shared" si="2"/>
        <v>4</v>
      </c>
      <c r="M145" s="162">
        <v>0</v>
      </c>
      <c r="N145" s="162">
        <v>0</v>
      </c>
      <c r="O145" s="163">
        <v>0</v>
      </c>
      <c r="P145" s="164">
        <v>3</v>
      </c>
      <c r="Q145" s="162">
        <v>0</v>
      </c>
      <c r="R145" s="164">
        <v>4</v>
      </c>
      <c r="S145" s="162">
        <v>0</v>
      </c>
      <c r="T145" s="162">
        <v>0</v>
      </c>
      <c r="U145" s="165">
        <v>0</v>
      </c>
    </row>
    <row r="146" spans="1:21" s="166" customFormat="1" ht="120.75" outlineLevel="1" x14ac:dyDescent="0.3">
      <c r="A146" s="156" t="s">
        <v>350</v>
      </c>
      <c r="B146" s="157" t="s">
        <v>360</v>
      </c>
      <c r="C146" s="158" t="s">
        <v>421</v>
      </c>
      <c r="D146" s="159" t="s">
        <v>626</v>
      </c>
      <c r="E146" s="160" t="s">
        <v>769</v>
      </c>
      <c r="F146" s="159" t="s">
        <v>120</v>
      </c>
      <c r="G146" s="159" t="s">
        <v>124</v>
      </c>
      <c r="H146" s="161">
        <v>45380</v>
      </c>
      <c r="I146" s="161">
        <v>45381</v>
      </c>
      <c r="J146" s="160" t="s">
        <v>627</v>
      </c>
      <c r="K146" s="162">
        <v>356.08749999999998</v>
      </c>
      <c r="L146" s="162">
        <f t="shared" si="2"/>
        <v>2</v>
      </c>
      <c r="M146" s="162">
        <v>588.00199999999995</v>
      </c>
      <c r="N146" s="162">
        <v>588.00199999999995</v>
      </c>
      <c r="O146" s="163">
        <v>0</v>
      </c>
      <c r="P146" s="164">
        <v>1</v>
      </c>
      <c r="Q146" s="162">
        <v>26.074000000000002</v>
      </c>
      <c r="R146" s="164">
        <v>2</v>
      </c>
      <c r="S146" s="162">
        <v>98.099000000000004</v>
      </c>
      <c r="T146" s="162">
        <v>0</v>
      </c>
      <c r="U146" s="165">
        <v>712.17499999999995</v>
      </c>
    </row>
    <row r="147" spans="1:21" s="166" customFormat="1" ht="51.75" outlineLevel="1" x14ac:dyDescent="0.3">
      <c r="A147" s="156" t="s">
        <v>350</v>
      </c>
      <c r="B147" s="157" t="s">
        <v>361</v>
      </c>
      <c r="C147" s="158" t="s">
        <v>421</v>
      </c>
      <c r="D147" s="159" t="s">
        <v>628</v>
      </c>
      <c r="E147" s="160" t="s">
        <v>767</v>
      </c>
      <c r="F147" s="159" t="s">
        <v>120</v>
      </c>
      <c r="G147" s="159" t="s">
        <v>124</v>
      </c>
      <c r="H147" s="161">
        <v>45368</v>
      </c>
      <c r="I147" s="161">
        <v>45370</v>
      </c>
      <c r="J147" s="160" t="s">
        <v>179</v>
      </c>
      <c r="K147" s="162">
        <v>93.105000000000004</v>
      </c>
      <c r="L147" s="162">
        <f t="shared" si="2"/>
        <v>3.5</v>
      </c>
      <c r="M147" s="162">
        <v>125.32899999999999</v>
      </c>
      <c r="N147" s="162">
        <v>125.32899999999999</v>
      </c>
      <c r="O147" s="163">
        <v>0</v>
      </c>
      <c r="P147" s="164">
        <v>2</v>
      </c>
      <c r="Q147" s="162">
        <v>62.496000000000002</v>
      </c>
      <c r="R147" s="164">
        <v>3</v>
      </c>
      <c r="S147" s="162">
        <v>91.49</v>
      </c>
      <c r="T147" s="162">
        <v>0</v>
      </c>
      <c r="U147" s="165">
        <v>279.315</v>
      </c>
    </row>
    <row r="148" spans="1:21" s="166" customFormat="1" ht="120.75" outlineLevel="1" x14ac:dyDescent="0.3">
      <c r="A148" s="156" t="s">
        <v>350</v>
      </c>
      <c r="B148" s="157" t="s">
        <v>362</v>
      </c>
      <c r="C148" s="158" t="s">
        <v>421</v>
      </c>
      <c r="D148" s="159" t="s">
        <v>629</v>
      </c>
      <c r="E148" s="160" t="s">
        <v>770</v>
      </c>
      <c r="F148" s="159" t="s">
        <v>120</v>
      </c>
      <c r="G148" s="159" t="s">
        <v>124</v>
      </c>
      <c r="H148" s="161">
        <v>45368</v>
      </c>
      <c r="I148" s="161">
        <v>45370</v>
      </c>
      <c r="J148" s="160" t="s">
        <v>179</v>
      </c>
      <c r="K148" s="162">
        <v>93.105000000000004</v>
      </c>
      <c r="L148" s="162">
        <f t="shared" si="2"/>
        <v>3</v>
      </c>
      <c r="M148" s="162">
        <v>125.32899999999999</v>
      </c>
      <c r="N148" s="162">
        <v>125.32899999999999</v>
      </c>
      <c r="O148" s="163">
        <v>0</v>
      </c>
      <c r="P148" s="164">
        <v>2</v>
      </c>
      <c r="Q148" s="162">
        <v>62.496000000000002</v>
      </c>
      <c r="R148" s="164">
        <v>3</v>
      </c>
      <c r="S148" s="162">
        <v>91.49</v>
      </c>
      <c r="T148" s="162">
        <v>0</v>
      </c>
      <c r="U148" s="165">
        <v>279.315</v>
      </c>
    </row>
    <row r="149" spans="1:21" s="166" customFormat="1" ht="51.75" outlineLevel="1" x14ac:dyDescent="0.3">
      <c r="A149" s="156" t="s">
        <v>363</v>
      </c>
      <c r="B149" s="157" t="s">
        <v>68</v>
      </c>
      <c r="C149" s="158" t="s">
        <v>421</v>
      </c>
      <c r="D149" s="159" t="s">
        <v>630</v>
      </c>
      <c r="E149" s="160" t="s">
        <v>771</v>
      </c>
      <c r="F149" s="159" t="s">
        <v>120</v>
      </c>
      <c r="G149" s="159" t="s">
        <v>124</v>
      </c>
      <c r="H149" s="161">
        <v>45399</v>
      </c>
      <c r="I149" s="161">
        <v>45403</v>
      </c>
      <c r="J149" s="160" t="s">
        <v>631</v>
      </c>
      <c r="K149" s="162">
        <v>94.8172</v>
      </c>
      <c r="L149" s="162">
        <f t="shared" si="2"/>
        <v>5</v>
      </c>
      <c r="M149" s="162">
        <v>185.63900000000001</v>
      </c>
      <c r="N149" s="162">
        <v>185.63900000000001</v>
      </c>
      <c r="O149" s="163">
        <v>0</v>
      </c>
      <c r="P149" s="164">
        <v>4</v>
      </c>
      <c r="Q149" s="162">
        <v>128.00399999999999</v>
      </c>
      <c r="R149" s="164">
        <v>5</v>
      </c>
      <c r="S149" s="162">
        <v>160.44300000000001</v>
      </c>
      <c r="T149" s="162">
        <v>0</v>
      </c>
      <c r="U149" s="165">
        <v>474.08600000000001</v>
      </c>
    </row>
    <row r="150" spans="1:21" s="166" customFormat="1" ht="51.75" outlineLevel="1" x14ac:dyDescent="0.3">
      <c r="A150" s="156" t="s">
        <v>364</v>
      </c>
      <c r="B150" s="157" t="s">
        <v>69</v>
      </c>
      <c r="C150" s="158" t="s">
        <v>421</v>
      </c>
      <c r="D150" s="159" t="s">
        <v>632</v>
      </c>
      <c r="E150" s="160" t="s">
        <v>772</v>
      </c>
      <c r="F150" s="159" t="s">
        <v>120</v>
      </c>
      <c r="G150" s="159" t="s">
        <v>124</v>
      </c>
      <c r="H150" s="161">
        <v>45397</v>
      </c>
      <c r="I150" s="161">
        <v>45401</v>
      </c>
      <c r="J150" s="160" t="s">
        <v>102</v>
      </c>
      <c r="K150" s="162">
        <v>52.298199999999994</v>
      </c>
      <c r="L150" s="162">
        <f t="shared" si="2"/>
        <v>5</v>
      </c>
      <c r="M150" s="162">
        <v>261.49099999999999</v>
      </c>
      <c r="N150" s="162">
        <v>261.49099999999999</v>
      </c>
      <c r="O150" s="163">
        <v>0</v>
      </c>
      <c r="P150" s="164">
        <v>4</v>
      </c>
      <c r="Q150" s="162">
        <v>0</v>
      </c>
      <c r="R150" s="164">
        <v>5</v>
      </c>
      <c r="S150" s="162">
        <v>0</v>
      </c>
      <c r="T150" s="162">
        <v>0</v>
      </c>
      <c r="U150" s="165">
        <v>261.49099999999999</v>
      </c>
    </row>
    <row r="151" spans="1:21" s="166" customFormat="1" ht="69" outlineLevel="1" x14ac:dyDescent="0.3">
      <c r="A151" s="156" t="s">
        <v>364</v>
      </c>
      <c r="B151" s="157" t="s">
        <v>70</v>
      </c>
      <c r="C151" s="158" t="s">
        <v>421</v>
      </c>
      <c r="D151" s="159" t="s">
        <v>632</v>
      </c>
      <c r="E151" s="160" t="s">
        <v>633</v>
      </c>
      <c r="F151" s="159" t="s">
        <v>120</v>
      </c>
      <c r="G151" s="159" t="s">
        <v>124</v>
      </c>
      <c r="H151" s="161">
        <v>45397</v>
      </c>
      <c r="I151" s="161">
        <v>45401</v>
      </c>
      <c r="J151" s="160" t="s">
        <v>102</v>
      </c>
      <c r="K151" s="162">
        <v>52.298199999999994</v>
      </c>
      <c r="L151" s="162">
        <f t="shared" si="2"/>
        <v>5</v>
      </c>
      <c r="M151" s="162">
        <v>261.49099999999999</v>
      </c>
      <c r="N151" s="162">
        <v>261.49099999999999</v>
      </c>
      <c r="O151" s="163">
        <v>0</v>
      </c>
      <c r="P151" s="164">
        <v>4</v>
      </c>
      <c r="Q151" s="162">
        <v>0</v>
      </c>
      <c r="R151" s="164">
        <v>5</v>
      </c>
      <c r="S151" s="162">
        <v>0</v>
      </c>
      <c r="T151" s="162">
        <v>0</v>
      </c>
      <c r="U151" s="165">
        <v>261.49099999999999</v>
      </c>
    </row>
    <row r="152" spans="1:21" s="166" customFormat="1" ht="86.25" outlineLevel="1" x14ac:dyDescent="0.3">
      <c r="A152" s="156" t="s">
        <v>365</v>
      </c>
      <c r="B152" s="157" t="s">
        <v>71</v>
      </c>
      <c r="C152" s="158" t="s">
        <v>421</v>
      </c>
      <c r="D152" s="159" t="s">
        <v>635</v>
      </c>
      <c r="E152" s="160" t="s">
        <v>634</v>
      </c>
      <c r="F152" s="159" t="s">
        <v>120</v>
      </c>
      <c r="G152" s="159" t="s">
        <v>124</v>
      </c>
      <c r="H152" s="161">
        <v>45347</v>
      </c>
      <c r="I152" s="161">
        <v>45352</v>
      </c>
      <c r="J152" s="160" t="s">
        <v>599</v>
      </c>
      <c r="K152" s="162">
        <v>149.14016666666666</v>
      </c>
      <c r="L152" s="162">
        <f t="shared" si="2"/>
        <v>6</v>
      </c>
      <c r="M152" s="162">
        <v>292.815</v>
      </c>
      <c r="N152" s="162">
        <v>292.815</v>
      </c>
      <c r="O152" s="163">
        <v>0</v>
      </c>
      <c r="P152" s="164">
        <v>5</v>
      </c>
      <c r="Q152" s="162">
        <v>365.06200000000001</v>
      </c>
      <c r="R152" s="164">
        <v>6</v>
      </c>
      <c r="S152" s="162">
        <v>236.964</v>
      </c>
      <c r="T152" s="162">
        <v>0</v>
      </c>
      <c r="U152" s="165">
        <v>894.84099999999989</v>
      </c>
    </row>
    <row r="153" spans="1:21" s="166" customFormat="1" ht="86.25" outlineLevel="1" x14ac:dyDescent="0.3">
      <c r="A153" s="156" t="s">
        <v>365</v>
      </c>
      <c r="B153" s="157" t="s">
        <v>366</v>
      </c>
      <c r="C153" s="158" t="s">
        <v>421</v>
      </c>
      <c r="D153" s="159" t="s">
        <v>636</v>
      </c>
      <c r="E153" s="160" t="s">
        <v>637</v>
      </c>
      <c r="F153" s="159" t="s">
        <v>120</v>
      </c>
      <c r="G153" s="159" t="s">
        <v>124</v>
      </c>
      <c r="H153" s="161">
        <v>45357</v>
      </c>
      <c r="I153" s="161">
        <v>45360</v>
      </c>
      <c r="J153" s="160" t="s">
        <v>638</v>
      </c>
      <c r="K153" s="162">
        <v>126.4905</v>
      </c>
      <c r="L153" s="162">
        <f t="shared" si="2"/>
        <v>4</v>
      </c>
      <c r="M153" s="162">
        <v>224.75800000000001</v>
      </c>
      <c r="N153" s="162">
        <v>224.75800000000001</v>
      </c>
      <c r="O153" s="163">
        <v>0</v>
      </c>
      <c r="P153" s="164">
        <v>3</v>
      </c>
      <c r="Q153" s="162">
        <v>140.40299999999999</v>
      </c>
      <c r="R153" s="164">
        <v>4</v>
      </c>
      <c r="S153" s="162">
        <v>118.76900000000001</v>
      </c>
      <c r="T153" s="162">
        <v>22.032</v>
      </c>
      <c r="U153" s="165">
        <v>505.96199999999999</v>
      </c>
    </row>
    <row r="154" spans="1:21" s="166" customFormat="1" ht="86.25" outlineLevel="1" x14ac:dyDescent="0.3">
      <c r="A154" s="156" t="s">
        <v>365</v>
      </c>
      <c r="B154" s="157" t="s">
        <v>367</v>
      </c>
      <c r="C154" s="158" t="s">
        <v>421</v>
      </c>
      <c r="D154" s="159" t="s">
        <v>636</v>
      </c>
      <c r="E154" s="160" t="s">
        <v>773</v>
      </c>
      <c r="F154" s="159" t="s">
        <v>120</v>
      </c>
      <c r="G154" s="159" t="s">
        <v>124</v>
      </c>
      <c r="H154" s="161">
        <v>45357</v>
      </c>
      <c r="I154" s="161">
        <v>45360</v>
      </c>
      <c r="J154" s="160" t="s">
        <v>638</v>
      </c>
      <c r="K154" s="162">
        <v>126.4905</v>
      </c>
      <c r="L154" s="162">
        <f t="shared" si="2"/>
        <v>4</v>
      </c>
      <c r="M154" s="162">
        <v>224.75800000000001</v>
      </c>
      <c r="N154" s="162">
        <v>224.75800000000001</v>
      </c>
      <c r="O154" s="163">
        <v>0</v>
      </c>
      <c r="P154" s="164">
        <v>3</v>
      </c>
      <c r="Q154" s="162">
        <v>140.40299999999999</v>
      </c>
      <c r="R154" s="164">
        <v>4</v>
      </c>
      <c r="S154" s="162">
        <v>118.76900000000001</v>
      </c>
      <c r="T154" s="162">
        <v>22.032</v>
      </c>
      <c r="U154" s="165">
        <v>505.96199999999999</v>
      </c>
    </row>
    <row r="155" spans="1:21" s="166" customFormat="1" ht="86.25" outlineLevel="1" x14ac:dyDescent="0.3">
      <c r="A155" s="156" t="s">
        <v>365</v>
      </c>
      <c r="B155" s="157" t="s">
        <v>368</v>
      </c>
      <c r="C155" s="158" t="s">
        <v>421</v>
      </c>
      <c r="D155" s="159" t="s">
        <v>636</v>
      </c>
      <c r="E155" s="160" t="s">
        <v>774</v>
      </c>
      <c r="F155" s="159" t="s">
        <v>120</v>
      </c>
      <c r="G155" s="159" t="s">
        <v>124</v>
      </c>
      <c r="H155" s="161">
        <v>45357</v>
      </c>
      <c r="I155" s="161">
        <v>45360</v>
      </c>
      <c r="J155" s="160" t="s">
        <v>638</v>
      </c>
      <c r="K155" s="162">
        <v>126.4905</v>
      </c>
      <c r="L155" s="162">
        <f t="shared" si="2"/>
        <v>4</v>
      </c>
      <c r="M155" s="162">
        <v>224.75800000000001</v>
      </c>
      <c r="N155" s="162">
        <v>224.75800000000001</v>
      </c>
      <c r="O155" s="163">
        <v>0</v>
      </c>
      <c r="P155" s="164">
        <v>3</v>
      </c>
      <c r="Q155" s="162">
        <v>140.40299999999999</v>
      </c>
      <c r="R155" s="164">
        <v>4</v>
      </c>
      <c r="S155" s="162">
        <v>118.76900000000001</v>
      </c>
      <c r="T155" s="162">
        <v>22.032</v>
      </c>
      <c r="U155" s="165">
        <v>505.96199999999999</v>
      </c>
    </row>
    <row r="156" spans="1:21" s="166" customFormat="1" ht="103.5" outlineLevel="1" x14ac:dyDescent="0.3">
      <c r="A156" s="156" t="s">
        <v>365</v>
      </c>
      <c r="B156" s="157" t="s">
        <v>369</v>
      </c>
      <c r="C156" s="158" t="s">
        <v>421</v>
      </c>
      <c r="D156" s="159" t="s">
        <v>639</v>
      </c>
      <c r="E156" s="160" t="s">
        <v>775</v>
      </c>
      <c r="F156" s="159" t="s">
        <v>120</v>
      </c>
      <c r="G156" s="159" t="s">
        <v>124</v>
      </c>
      <c r="H156" s="161">
        <v>45355</v>
      </c>
      <c r="I156" s="161">
        <v>45358</v>
      </c>
      <c r="J156" s="160" t="s">
        <v>178</v>
      </c>
      <c r="K156" s="162">
        <v>107.28750000000001</v>
      </c>
      <c r="L156" s="162">
        <f t="shared" si="2"/>
        <v>4</v>
      </c>
      <c r="M156" s="162">
        <v>154.755</v>
      </c>
      <c r="N156" s="162">
        <v>154.755</v>
      </c>
      <c r="O156" s="163">
        <v>0</v>
      </c>
      <c r="P156" s="164">
        <v>3</v>
      </c>
      <c r="Q156" s="162">
        <v>137.75399999999999</v>
      </c>
      <c r="R156" s="164">
        <v>4</v>
      </c>
      <c r="S156" s="162">
        <v>121.30500000000001</v>
      </c>
      <c r="T156" s="162">
        <v>15.336</v>
      </c>
      <c r="U156" s="165">
        <v>429.15000000000003</v>
      </c>
    </row>
    <row r="157" spans="1:21" s="166" customFormat="1" ht="51.75" outlineLevel="1" x14ac:dyDescent="0.3">
      <c r="A157" s="156" t="s">
        <v>365</v>
      </c>
      <c r="B157" s="157" t="s">
        <v>370</v>
      </c>
      <c r="C157" s="158" t="s">
        <v>421</v>
      </c>
      <c r="D157" s="159" t="s">
        <v>640</v>
      </c>
      <c r="E157" s="160" t="s">
        <v>254</v>
      </c>
      <c r="F157" s="159" t="s">
        <v>120</v>
      </c>
      <c r="G157" s="159" t="s">
        <v>124</v>
      </c>
      <c r="H157" s="161">
        <v>45403</v>
      </c>
      <c r="I157" s="161">
        <v>45406</v>
      </c>
      <c r="J157" s="160" t="s">
        <v>641</v>
      </c>
      <c r="K157" s="162">
        <v>158.87800000000001</v>
      </c>
      <c r="L157" s="162">
        <f t="shared" si="2"/>
        <v>4</v>
      </c>
      <c r="M157" s="162">
        <v>344.798</v>
      </c>
      <c r="N157" s="162">
        <v>344.798</v>
      </c>
      <c r="O157" s="163">
        <v>0</v>
      </c>
      <c r="P157" s="164">
        <v>3</v>
      </c>
      <c r="Q157" s="162">
        <v>120.223</v>
      </c>
      <c r="R157" s="164">
        <v>4</v>
      </c>
      <c r="S157" s="162">
        <v>170.49100000000001</v>
      </c>
      <c r="T157" s="162">
        <v>0</v>
      </c>
      <c r="U157" s="165">
        <v>635.51200000000006</v>
      </c>
    </row>
    <row r="158" spans="1:21" s="166" customFormat="1" ht="51.75" outlineLevel="1" x14ac:dyDescent="0.3">
      <c r="A158" s="156" t="s">
        <v>365</v>
      </c>
      <c r="B158" s="157" t="s">
        <v>371</v>
      </c>
      <c r="C158" s="158" t="s">
        <v>421</v>
      </c>
      <c r="D158" s="159" t="s">
        <v>640</v>
      </c>
      <c r="E158" s="160" t="s">
        <v>779</v>
      </c>
      <c r="F158" s="159" t="s">
        <v>120</v>
      </c>
      <c r="G158" s="159" t="s">
        <v>124</v>
      </c>
      <c r="H158" s="161">
        <v>45403</v>
      </c>
      <c r="I158" s="161">
        <v>45406</v>
      </c>
      <c r="J158" s="160" t="s">
        <v>641</v>
      </c>
      <c r="K158" s="162">
        <v>158.87800000000001</v>
      </c>
      <c r="L158" s="162">
        <f t="shared" si="2"/>
        <v>4</v>
      </c>
      <c r="M158" s="162">
        <v>344.798</v>
      </c>
      <c r="N158" s="162">
        <v>344.798</v>
      </c>
      <c r="O158" s="163">
        <v>0</v>
      </c>
      <c r="P158" s="164">
        <v>3</v>
      </c>
      <c r="Q158" s="162">
        <v>120.223</v>
      </c>
      <c r="R158" s="164">
        <v>4</v>
      </c>
      <c r="S158" s="162">
        <v>170.49100000000001</v>
      </c>
      <c r="T158" s="162">
        <v>0</v>
      </c>
      <c r="U158" s="165">
        <v>635.51200000000006</v>
      </c>
    </row>
    <row r="159" spans="1:21" s="166" customFormat="1" ht="51.75" outlineLevel="1" x14ac:dyDescent="0.3">
      <c r="A159" s="156" t="s">
        <v>365</v>
      </c>
      <c r="B159" s="157" t="s">
        <v>372</v>
      </c>
      <c r="C159" s="158" t="s">
        <v>421</v>
      </c>
      <c r="D159" s="159" t="s">
        <v>642</v>
      </c>
      <c r="E159" s="160" t="s">
        <v>780</v>
      </c>
      <c r="F159" s="159" t="s">
        <v>120</v>
      </c>
      <c r="G159" s="159" t="s">
        <v>124</v>
      </c>
      <c r="H159" s="161">
        <v>45375</v>
      </c>
      <c r="I159" s="161">
        <v>45378</v>
      </c>
      <c r="J159" s="160" t="s">
        <v>179</v>
      </c>
      <c r="K159" s="162">
        <v>56.209500000000006</v>
      </c>
      <c r="L159" s="162">
        <f t="shared" si="2"/>
        <v>4</v>
      </c>
      <c r="M159" s="162">
        <v>102.59399999999999</v>
      </c>
      <c r="N159" s="162">
        <v>102.59399999999999</v>
      </c>
      <c r="O159" s="163">
        <v>0</v>
      </c>
      <c r="P159" s="164">
        <v>3</v>
      </c>
      <c r="Q159" s="162">
        <v>47.960999999999999</v>
      </c>
      <c r="R159" s="164">
        <v>4</v>
      </c>
      <c r="S159" s="162">
        <v>74.283000000000001</v>
      </c>
      <c r="T159" s="162">
        <v>0</v>
      </c>
      <c r="U159" s="165">
        <v>224.83800000000002</v>
      </c>
    </row>
    <row r="160" spans="1:21" s="166" customFormat="1" ht="51.75" outlineLevel="1" x14ac:dyDescent="0.3">
      <c r="A160" s="156" t="s">
        <v>365</v>
      </c>
      <c r="B160" s="157" t="s">
        <v>373</v>
      </c>
      <c r="C160" s="158" t="s">
        <v>421</v>
      </c>
      <c r="D160" s="159" t="s">
        <v>642</v>
      </c>
      <c r="E160" s="160" t="s">
        <v>231</v>
      </c>
      <c r="F160" s="159" t="s">
        <v>120</v>
      </c>
      <c r="G160" s="159" t="s">
        <v>124</v>
      </c>
      <c r="H160" s="161">
        <v>45375</v>
      </c>
      <c r="I160" s="161">
        <v>45378</v>
      </c>
      <c r="J160" s="160" t="s">
        <v>179</v>
      </c>
      <c r="K160" s="162">
        <v>56.209500000000006</v>
      </c>
      <c r="L160" s="162">
        <f t="shared" si="2"/>
        <v>4</v>
      </c>
      <c r="M160" s="162">
        <v>102.59399999999999</v>
      </c>
      <c r="N160" s="162">
        <v>102.59399999999999</v>
      </c>
      <c r="O160" s="163">
        <v>0</v>
      </c>
      <c r="P160" s="164">
        <v>3</v>
      </c>
      <c r="Q160" s="162">
        <v>47.960999999999999</v>
      </c>
      <c r="R160" s="164">
        <v>4</v>
      </c>
      <c r="S160" s="162">
        <v>74.283000000000001</v>
      </c>
      <c r="T160" s="162">
        <v>0</v>
      </c>
      <c r="U160" s="165">
        <v>224.83800000000002</v>
      </c>
    </row>
    <row r="161" spans="1:21" s="166" customFormat="1" ht="51.75" outlineLevel="1" x14ac:dyDescent="0.3">
      <c r="A161" s="156" t="s">
        <v>365</v>
      </c>
      <c r="B161" s="157" t="s">
        <v>374</v>
      </c>
      <c r="C161" s="158" t="s">
        <v>421</v>
      </c>
      <c r="D161" s="159" t="s">
        <v>643</v>
      </c>
      <c r="E161" s="160" t="s">
        <v>778</v>
      </c>
      <c r="F161" s="159" t="s">
        <v>120</v>
      </c>
      <c r="G161" s="159" t="s">
        <v>124</v>
      </c>
      <c r="H161" s="161">
        <v>45396</v>
      </c>
      <c r="I161" s="161">
        <v>45399</v>
      </c>
      <c r="J161" s="160" t="s">
        <v>125</v>
      </c>
      <c r="K161" s="162">
        <v>29.582999999999998</v>
      </c>
      <c r="L161" s="162">
        <f t="shared" si="2"/>
        <v>4</v>
      </c>
      <c r="M161" s="162">
        <v>0</v>
      </c>
      <c r="N161" s="162">
        <v>0</v>
      </c>
      <c r="O161" s="163">
        <v>0</v>
      </c>
      <c r="P161" s="164">
        <v>3</v>
      </c>
      <c r="Q161" s="162">
        <v>0</v>
      </c>
      <c r="R161" s="164">
        <v>4</v>
      </c>
      <c r="S161" s="162">
        <v>118.33199999999999</v>
      </c>
      <c r="T161" s="162">
        <v>0</v>
      </c>
      <c r="U161" s="165">
        <v>118.33199999999999</v>
      </c>
    </row>
    <row r="162" spans="1:21" s="166" customFormat="1" ht="86.25" outlineLevel="1" x14ac:dyDescent="0.3">
      <c r="A162" s="156" t="s">
        <v>365</v>
      </c>
      <c r="B162" s="157" t="s">
        <v>375</v>
      </c>
      <c r="C162" s="158" t="s">
        <v>421</v>
      </c>
      <c r="D162" s="159" t="s">
        <v>643</v>
      </c>
      <c r="E162" s="160" t="s">
        <v>776</v>
      </c>
      <c r="F162" s="159" t="s">
        <v>120</v>
      </c>
      <c r="G162" s="159" t="s">
        <v>124</v>
      </c>
      <c r="H162" s="161">
        <v>45396</v>
      </c>
      <c r="I162" s="161">
        <v>45399</v>
      </c>
      <c r="J162" s="160" t="s">
        <v>125</v>
      </c>
      <c r="K162" s="162">
        <v>29.582999999999998</v>
      </c>
      <c r="L162" s="162">
        <f t="shared" si="2"/>
        <v>4</v>
      </c>
      <c r="M162" s="162">
        <v>0</v>
      </c>
      <c r="N162" s="162">
        <v>0</v>
      </c>
      <c r="O162" s="163">
        <v>0</v>
      </c>
      <c r="P162" s="164">
        <v>3</v>
      </c>
      <c r="Q162" s="162">
        <v>0</v>
      </c>
      <c r="R162" s="164">
        <v>4</v>
      </c>
      <c r="S162" s="162">
        <v>118.33199999999999</v>
      </c>
      <c r="T162" s="162">
        <v>0</v>
      </c>
      <c r="U162" s="165">
        <v>118.33199999999999</v>
      </c>
    </row>
    <row r="163" spans="1:21" s="166" customFormat="1" ht="86.25" outlineLevel="1" x14ac:dyDescent="0.3">
      <c r="A163" s="156" t="s">
        <v>365</v>
      </c>
      <c r="B163" s="157" t="s">
        <v>376</v>
      </c>
      <c r="C163" s="158" t="s">
        <v>421</v>
      </c>
      <c r="D163" s="159" t="s">
        <v>644</v>
      </c>
      <c r="E163" s="160" t="s">
        <v>777</v>
      </c>
      <c r="F163" s="159" t="s">
        <v>120</v>
      </c>
      <c r="G163" s="159" t="s">
        <v>124</v>
      </c>
      <c r="H163" s="161">
        <v>45396</v>
      </c>
      <c r="I163" s="161">
        <v>45399</v>
      </c>
      <c r="J163" s="160" t="s">
        <v>125</v>
      </c>
      <c r="K163" s="162">
        <v>29.582999999999998</v>
      </c>
      <c r="L163" s="162">
        <f t="shared" si="2"/>
        <v>4</v>
      </c>
      <c r="M163" s="162">
        <v>0</v>
      </c>
      <c r="N163" s="162">
        <v>0</v>
      </c>
      <c r="O163" s="163">
        <v>0</v>
      </c>
      <c r="P163" s="164">
        <v>3</v>
      </c>
      <c r="Q163" s="162">
        <v>0</v>
      </c>
      <c r="R163" s="164">
        <v>4</v>
      </c>
      <c r="S163" s="162">
        <v>118.33199999999999</v>
      </c>
      <c r="T163" s="162">
        <v>0</v>
      </c>
      <c r="U163" s="165">
        <v>118.33199999999999</v>
      </c>
    </row>
    <row r="164" spans="1:21" s="166" customFormat="1" ht="51.75" outlineLevel="1" x14ac:dyDescent="0.3">
      <c r="A164" s="156" t="s">
        <v>377</v>
      </c>
      <c r="B164" s="157" t="s">
        <v>72</v>
      </c>
      <c r="C164" s="158" t="s">
        <v>421</v>
      </c>
      <c r="D164" s="159" t="s">
        <v>645</v>
      </c>
      <c r="E164" s="160" t="s">
        <v>255</v>
      </c>
      <c r="F164" s="159" t="s">
        <v>120</v>
      </c>
      <c r="G164" s="159" t="s">
        <v>124</v>
      </c>
      <c r="H164" s="161">
        <v>45340</v>
      </c>
      <c r="I164" s="161">
        <v>45360</v>
      </c>
      <c r="J164" s="160" t="s">
        <v>110</v>
      </c>
      <c r="K164" s="162">
        <v>59.465904761904767</v>
      </c>
      <c r="L164" s="162">
        <f t="shared" si="2"/>
        <v>21</v>
      </c>
      <c r="M164" s="162">
        <v>0</v>
      </c>
      <c r="N164" s="162">
        <v>0</v>
      </c>
      <c r="O164" s="163">
        <v>0</v>
      </c>
      <c r="P164" s="164">
        <v>20</v>
      </c>
      <c r="Q164" s="162">
        <v>0</v>
      </c>
      <c r="R164" s="164">
        <v>21</v>
      </c>
      <c r="S164" s="162">
        <v>1248.7840000000001</v>
      </c>
      <c r="T164" s="162">
        <v>0</v>
      </c>
      <c r="U164" s="165">
        <v>1248.7840000000001</v>
      </c>
    </row>
    <row r="165" spans="1:21" s="166" customFormat="1" ht="51.75" outlineLevel="1" x14ac:dyDescent="0.3">
      <c r="A165" s="156" t="s">
        <v>377</v>
      </c>
      <c r="B165" s="157" t="s">
        <v>73</v>
      </c>
      <c r="C165" s="158" t="s">
        <v>421</v>
      </c>
      <c r="D165" s="159" t="s">
        <v>646</v>
      </c>
      <c r="E165" s="160" t="s">
        <v>647</v>
      </c>
      <c r="F165" s="159" t="s">
        <v>120</v>
      </c>
      <c r="G165" s="159" t="s">
        <v>124</v>
      </c>
      <c r="H165" s="161">
        <v>45345</v>
      </c>
      <c r="I165" s="161">
        <v>45377</v>
      </c>
      <c r="J165" s="160" t="s">
        <v>104</v>
      </c>
      <c r="K165" s="162">
        <v>10.641424242424241</v>
      </c>
      <c r="L165" s="162">
        <f t="shared" si="2"/>
        <v>19</v>
      </c>
      <c r="M165" s="162">
        <v>188.101</v>
      </c>
      <c r="N165" s="162">
        <v>188.101</v>
      </c>
      <c r="O165" s="163">
        <v>0</v>
      </c>
      <c r="P165" s="164">
        <v>32</v>
      </c>
      <c r="Q165" s="162">
        <v>0</v>
      </c>
      <c r="R165" s="164">
        <v>33</v>
      </c>
      <c r="S165" s="162">
        <v>153.661</v>
      </c>
      <c r="T165" s="162">
        <v>9.4049999999999994</v>
      </c>
      <c r="U165" s="165">
        <v>351.16699999999997</v>
      </c>
    </row>
    <row r="166" spans="1:21" s="166" customFormat="1" ht="51.75" outlineLevel="1" x14ac:dyDescent="0.3">
      <c r="A166" s="156" t="s">
        <v>377</v>
      </c>
      <c r="B166" s="157" t="s">
        <v>74</v>
      </c>
      <c r="C166" s="158" t="s">
        <v>421</v>
      </c>
      <c r="D166" s="159" t="s">
        <v>646</v>
      </c>
      <c r="E166" s="160" t="s">
        <v>648</v>
      </c>
      <c r="F166" s="159" t="s">
        <v>120</v>
      </c>
      <c r="G166" s="159" t="s">
        <v>124</v>
      </c>
      <c r="H166" s="161">
        <v>45345</v>
      </c>
      <c r="I166" s="161">
        <v>45377</v>
      </c>
      <c r="J166" s="160" t="s">
        <v>104</v>
      </c>
      <c r="K166" s="162">
        <v>10.641424242424241</v>
      </c>
      <c r="L166" s="162">
        <f t="shared" si="2"/>
        <v>33</v>
      </c>
      <c r="M166" s="162">
        <v>188.101</v>
      </c>
      <c r="N166" s="162">
        <v>188.101</v>
      </c>
      <c r="O166" s="163">
        <v>0</v>
      </c>
      <c r="P166" s="164">
        <v>32</v>
      </c>
      <c r="Q166" s="162">
        <v>0</v>
      </c>
      <c r="R166" s="164">
        <v>33</v>
      </c>
      <c r="S166" s="162">
        <v>153.661</v>
      </c>
      <c r="T166" s="162">
        <v>9.4049999999999994</v>
      </c>
      <c r="U166" s="165">
        <v>351.16699999999997</v>
      </c>
    </row>
    <row r="167" spans="1:21" s="166" customFormat="1" ht="51.75" outlineLevel="1" x14ac:dyDescent="0.3">
      <c r="A167" s="156" t="s">
        <v>377</v>
      </c>
      <c r="B167" s="157" t="s">
        <v>75</v>
      </c>
      <c r="C167" s="158" t="s">
        <v>421</v>
      </c>
      <c r="D167" s="159" t="s">
        <v>649</v>
      </c>
      <c r="E167" s="160" t="s">
        <v>647</v>
      </c>
      <c r="F167" s="159" t="s">
        <v>120</v>
      </c>
      <c r="G167" s="159" t="s">
        <v>124</v>
      </c>
      <c r="H167" s="161">
        <v>45351</v>
      </c>
      <c r="I167" s="161">
        <v>45355</v>
      </c>
      <c r="J167" s="160" t="s">
        <v>650</v>
      </c>
      <c r="K167" s="162">
        <v>68.519000000000005</v>
      </c>
      <c r="L167" s="162">
        <f t="shared" si="2"/>
        <v>19</v>
      </c>
      <c r="M167" s="162">
        <v>0</v>
      </c>
      <c r="N167" s="162">
        <v>0</v>
      </c>
      <c r="O167" s="163">
        <v>0</v>
      </c>
      <c r="P167" s="164">
        <v>4</v>
      </c>
      <c r="Q167" s="162">
        <v>338.09500000000003</v>
      </c>
      <c r="R167" s="164">
        <v>5</v>
      </c>
      <c r="S167" s="162">
        <v>0</v>
      </c>
      <c r="T167" s="162">
        <v>4.5</v>
      </c>
      <c r="U167" s="165">
        <v>342.59500000000003</v>
      </c>
    </row>
    <row r="168" spans="1:21" s="166" customFormat="1" ht="51.75" outlineLevel="1" x14ac:dyDescent="0.3">
      <c r="A168" s="156" t="s">
        <v>377</v>
      </c>
      <c r="B168" s="157" t="s">
        <v>76</v>
      </c>
      <c r="C168" s="158" t="s">
        <v>421</v>
      </c>
      <c r="D168" s="159" t="s">
        <v>649</v>
      </c>
      <c r="E168" s="160" t="s">
        <v>183</v>
      </c>
      <c r="F168" s="159" t="s">
        <v>120</v>
      </c>
      <c r="G168" s="159" t="s">
        <v>124</v>
      </c>
      <c r="H168" s="161">
        <v>45351</v>
      </c>
      <c r="I168" s="161">
        <v>45355</v>
      </c>
      <c r="J168" s="160" t="s">
        <v>650</v>
      </c>
      <c r="K168" s="162">
        <v>83.482400000000013</v>
      </c>
      <c r="L168" s="162">
        <f t="shared" si="2"/>
        <v>5</v>
      </c>
      <c r="M168" s="162">
        <v>0</v>
      </c>
      <c r="N168" s="162">
        <v>0</v>
      </c>
      <c r="O168" s="163">
        <v>0</v>
      </c>
      <c r="P168" s="164">
        <v>4</v>
      </c>
      <c r="Q168" s="162">
        <v>338.09500000000003</v>
      </c>
      <c r="R168" s="164">
        <v>5</v>
      </c>
      <c r="S168" s="162">
        <v>0</v>
      </c>
      <c r="T168" s="162">
        <v>79.316999999999993</v>
      </c>
      <c r="U168" s="165">
        <v>417.41200000000003</v>
      </c>
    </row>
    <row r="169" spans="1:21" s="166" customFormat="1" ht="51.75" outlineLevel="1" x14ac:dyDescent="0.3">
      <c r="A169" s="156" t="s">
        <v>377</v>
      </c>
      <c r="B169" s="157" t="s">
        <v>378</v>
      </c>
      <c r="C169" s="158" t="s">
        <v>421</v>
      </c>
      <c r="D169" s="159" t="s">
        <v>651</v>
      </c>
      <c r="E169" s="160" t="s">
        <v>782</v>
      </c>
      <c r="F169" s="159" t="s">
        <v>120</v>
      </c>
      <c r="G169" s="159" t="s">
        <v>124</v>
      </c>
      <c r="H169" s="161">
        <v>45365</v>
      </c>
      <c r="I169" s="161">
        <v>45369</v>
      </c>
      <c r="J169" s="160" t="s">
        <v>179</v>
      </c>
      <c r="K169" s="162">
        <v>63.718800000000002</v>
      </c>
      <c r="L169" s="162">
        <f t="shared" si="2"/>
        <v>5</v>
      </c>
      <c r="M169" s="162">
        <v>153.03200000000001</v>
      </c>
      <c r="N169" s="162">
        <v>153.03200000000001</v>
      </c>
      <c r="O169" s="163">
        <v>0</v>
      </c>
      <c r="P169" s="164">
        <v>4</v>
      </c>
      <c r="Q169" s="162">
        <v>0</v>
      </c>
      <c r="R169" s="164">
        <v>5</v>
      </c>
      <c r="S169" s="162">
        <v>153.41</v>
      </c>
      <c r="T169" s="162">
        <v>12.151999999999999</v>
      </c>
      <c r="U169" s="165">
        <v>318.59399999999999</v>
      </c>
    </row>
    <row r="170" spans="1:21" s="166" customFormat="1" ht="51.75" outlineLevel="1" x14ac:dyDescent="0.3">
      <c r="A170" s="156" t="s">
        <v>377</v>
      </c>
      <c r="B170" s="157" t="s">
        <v>379</v>
      </c>
      <c r="C170" s="158" t="s">
        <v>421</v>
      </c>
      <c r="D170" s="159" t="s">
        <v>651</v>
      </c>
      <c r="E170" s="160" t="s">
        <v>781</v>
      </c>
      <c r="F170" s="159" t="s">
        <v>120</v>
      </c>
      <c r="G170" s="159" t="s">
        <v>124</v>
      </c>
      <c r="H170" s="161">
        <v>45365</v>
      </c>
      <c r="I170" s="161">
        <v>45369</v>
      </c>
      <c r="J170" s="160" t="s">
        <v>179</v>
      </c>
      <c r="K170" s="162">
        <v>63.718800000000002</v>
      </c>
      <c r="L170" s="162">
        <f t="shared" si="2"/>
        <v>5</v>
      </c>
      <c r="M170" s="162">
        <v>153.03200000000001</v>
      </c>
      <c r="N170" s="162">
        <v>153.03200000000001</v>
      </c>
      <c r="O170" s="163">
        <v>0</v>
      </c>
      <c r="P170" s="164">
        <v>4</v>
      </c>
      <c r="Q170" s="162">
        <v>0</v>
      </c>
      <c r="R170" s="164">
        <v>5</v>
      </c>
      <c r="S170" s="162">
        <v>153.41</v>
      </c>
      <c r="T170" s="162">
        <v>12.151999999999999</v>
      </c>
      <c r="U170" s="165">
        <v>318.59399999999999</v>
      </c>
    </row>
    <row r="171" spans="1:21" s="166" customFormat="1" ht="120.75" outlineLevel="1" x14ac:dyDescent="0.3">
      <c r="A171" s="156" t="s">
        <v>380</v>
      </c>
      <c r="B171" s="157" t="s">
        <v>121</v>
      </c>
      <c r="C171" s="158" t="s">
        <v>421</v>
      </c>
      <c r="D171" s="159" t="s">
        <v>652</v>
      </c>
      <c r="E171" s="160" t="s">
        <v>653</v>
      </c>
      <c r="F171" s="159" t="s">
        <v>120</v>
      </c>
      <c r="G171" s="159" t="s">
        <v>124</v>
      </c>
      <c r="H171" s="161">
        <v>45325</v>
      </c>
      <c r="I171" s="161">
        <v>45331</v>
      </c>
      <c r="J171" s="160" t="s">
        <v>607</v>
      </c>
      <c r="K171" s="162">
        <v>17.262285714285714</v>
      </c>
      <c r="L171" s="162">
        <f t="shared" si="2"/>
        <v>7</v>
      </c>
      <c r="M171" s="162">
        <v>0</v>
      </c>
      <c r="N171" s="162">
        <v>0</v>
      </c>
      <c r="O171" s="163">
        <v>0</v>
      </c>
      <c r="P171" s="164">
        <v>6</v>
      </c>
      <c r="Q171" s="162">
        <v>0</v>
      </c>
      <c r="R171" s="164">
        <v>7</v>
      </c>
      <c r="S171" s="162">
        <v>120.836</v>
      </c>
      <c r="T171" s="162">
        <v>0</v>
      </c>
      <c r="U171" s="165">
        <v>120.836</v>
      </c>
    </row>
    <row r="172" spans="1:21" s="166" customFormat="1" ht="69" outlineLevel="1" x14ac:dyDescent="0.3">
      <c r="A172" s="156" t="s">
        <v>380</v>
      </c>
      <c r="B172" s="157" t="s">
        <v>122</v>
      </c>
      <c r="C172" s="158" t="s">
        <v>421</v>
      </c>
      <c r="D172" s="159" t="s">
        <v>654</v>
      </c>
      <c r="E172" s="160" t="s">
        <v>783</v>
      </c>
      <c r="F172" s="159" t="s">
        <v>120</v>
      </c>
      <c r="G172" s="159" t="s">
        <v>124</v>
      </c>
      <c r="H172" s="161">
        <v>45325</v>
      </c>
      <c r="I172" s="161">
        <v>45331</v>
      </c>
      <c r="J172" s="160" t="s">
        <v>607</v>
      </c>
      <c r="K172" s="162">
        <v>17.262285714285714</v>
      </c>
      <c r="L172" s="162">
        <f t="shared" si="2"/>
        <v>7</v>
      </c>
      <c r="M172" s="162">
        <v>0</v>
      </c>
      <c r="N172" s="162">
        <v>0</v>
      </c>
      <c r="O172" s="163">
        <v>0</v>
      </c>
      <c r="P172" s="164">
        <v>6</v>
      </c>
      <c r="Q172" s="162">
        <v>0</v>
      </c>
      <c r="R172" s="164">
        <v>7</v>
      </c>
      <c r="S172" s="162">
        <v>120.836</v>
      </c>
      <c r="T172" s="162">
        <v>0</v>
      </c>
      <c r="U172" s="165">
        <v>120.836</v>
      </c>
    </row>
    <row r="173" spans="1:21" s="166" customFormat="1" ht="49.5" customHeight="1" outlineLevel="1" x14ac:dyDescent="0.3">
      <c r="A173" s="156" t="s">
        <v>380</v>
      </c>
      <c r="B173" s="157" t="s">
        <v>123</v>
      </c>
      <c r="C173" s="158" t="s">
        <v>421</v>
      </c>
      <c r="D173" s="159" t="s">
        <v>655</v>
      </c>
      <c r="E173" s="160" t="s">
        <v>232</v>
      </c>
      <c r="F173" s="159" t="s">
        <v>120</v>
      </c>
      <c r="G173" s="159" t="s">
        <v>124</v>
      </c>
      <c r="H173" s="161">
        <v>45376</v>
      </c>
      <c r="I173" s="161">
        <v>45378</v>
      </c>
      <c r="J173" s="160" t="s">
        <v>107</v>
      </c>
      <c r="K173" s="162">
        <v>33.706666666666671</v>
      </c>
      <c r="L173" s="162">
        <f t="shared" si="2"/>
        <v>3</v>
      </c>
      <c r="M173" s="162">
        <v>0</v>
      </c>
      <c r="N173" s="162">
        <v>0</v>
      </c>
      <c r="O173" s="163">
        <v>0</v>
      </c>
      <c r="P173" s="164">
        <v>2</v>
      </c>
      <c r="Q173" s="162"/>
      <c r="R173" s="164">
        <v>3</v>
      </c>
      <c r="S173" s="162">
        <v>101.12</v>
      </c>
      <c r="T173" s="162">
        <v>0</v>
      </c>
      <c r="U173" s="165">
        <v>101.12</v>
      </c>
    </row>
    <row r="174" spans="1:21" s="166" customFormat="1" ht="51.75" outlineLevel="1" x14ac:dyDescent="0.3">
      <c r="A174" s="156" t="s">
        <v>410</v>
      </c>
      <c r="B174" s="157" t="s">
        <v>77</v>
      </c>
      <c r="C174" s="158" t="s">
        <v>421</v>
      </c>
      <c r="D174" s="159" t="s">
        <v>656</v>
      </c>
      <c r="E174" s="160" t="s">
        <v>233</v>
      </c>
      <c r="F174" s="159" t="s">
        <v>120</v>
      </c>
      <c r="G174" s="159" t="s">
        <v>124</v>
      </c>
      <c r="H174" s="161">
        <v>45326</v>
      </c>
      <c r="I174" s="161">
        <v>45337</v>
      </c>
      <c r="J174" s="160" t="s">
        <v>260</v>
      </c>
      <c r="K174" s="162">
        <v>1.3333333333333333</v>
      </c>
      <c r="L174" s="162">
        <f t="shared" si="2"/>
        <v>12</v>
      </c>
      <c r="M174" s="162">
        <v>0</v>
      </c>
      <c r="N174" s="162">
        <v>0</v>
      </c>
      <c r="O174" s="163">
        <v>0</v>
      </c>
      <c r="P174" s="164">
        <v>11</v>
      </c>
      <c r="Q174" s="162">
        <v>0</v>
      </c>
      <c r="R174" s="164">
        <v>12</v>
      </c>
      <c r="S174" s="162">
        <v>0</v>
      </c>
      <c r="T174" s="162">
        <v>16</v>
      </c>
      <c r="U174" s="165">
        <v>16</v>
      </c>
    </row>
    <row r="175" spans="1:21" s="166" customFormat="1" ht="117.75" customHeight="1" outlineLevel="1" x14ac:dyDescent="0.3">
      <c r="A175" s="156" t="s">
        <v>410</v>
      </c>
      <c r="B175" s="157" t="s">
        <v>85</v>
      </c>
      <c r="C175" s="158" t="s">
        <v>421</v>
      </c>
      <c r="D175" s="159" t="s">
        <v>656</v>
      </c>
      <c r="E175" s="160" t="s">
        <v>657</v>
      </c>
      <c r="F175" s="159" t="s">
        <v>120</v>
      </c>
      <c r="G175" s="159" t="s">
        <v>124</v>
      </c>
      <c r="H175" s="161">
        <v>45326</v>
      </c>
      <c r="I175" s="161">
        <v>45337</v>
      </c>
      <c r="J175" s="160" t="s">
        <v>260</v>
      </c>
      <c r="K175" s="162">
        <v>1.3333333333333333</v>
      </c>
      <c r="L175" s="162">
        <f t="shared" si="2"/>
        <v>12</v>
      </c>
      <c r="M175" s="162">
        <v>0</v>
      </c>
      <c r="N175" s="162">
        <v>0</v>
      </c>
      <c r="O175" s="163">
        <v>0</v>
      </c>
      <c r="P175" s="164">
        <v>11</v>
      </c>
      <c r="Q175" s="162">
        <v>0</v>
      </c>
      <c r="R175" s="164">
        <v>12</v>
      </c>
      <c r="S175" s="162">
        <v>0</v>
      </c>
      <c r="T175" s="162">
        <v>16</v>
      </c>
      <c r="U175" s="165">
        <v>16</v>
      </c>
    </row>
    <row r="176" spans="1:21" s="166" customFormat="1" ht="103.5" outlineLevel="1" x14ac:dyDescent="0.3">
      <c r="A176" s="156" t="s">
        <v>410</v>
      </c>
      <c r="B176" s="157" t="s">
        <v>218</v>
      </c>
      <c r="C176" s="158" t="s">
        <v>421</v>
      </c>
      <c r="D176" s="159" t="s">
        <v>656</v>
      </c>
      <c r="E176" s="160" t="s">
        <v>658</v>
      </c>
      <c r="F176" s="159" t="s">
        <v>120</v>
      </c>
      <c r="G176" s="159" t="s">
        <v>124</v>
      </c>
      <c r="H176" s="161">
        <v>45326</v>
      </c>
      <c r="I176" s="161">
        <v>45337</v>
      </c>
      <c r="J176" s="160" t="s">
        <v>260</v>
      </c>
      <c r="K176" s="162">
        <v>1.3333333333333333</v>
      </c>
      <c r="L176" s="162">
        <f t="shared" si="2"/>
        <v>12</v>
      </c>
      <c r="M176" s="162">
        <v>0</v>
      </c>
      <c r="N176" s="162">
        <v>0</v>
      </c>
      <c r="O176" s="163">
        <v>0</v>
      </c>
      <c r="P176" s="164">
        <v>11</v>
      </c>
      <c r="Q176" s="162">
        <v>0</v>
      </c>
      <c r="R176" s="164">
        <v>12</v>
      </c>
      <c r="S176" s="162">
        <v>0</v>
      </c>
      <c r="T176" s="162">
        <v>16</v>
      </c>
      <c r="U176" s="165">
        <v>16</v>
      </c>
    </row>
    <row r="177" spans="1:21" s="166" customFormat="1" ht="51.75" outlineLevel="1" x14ac:dyDescent="0.3">
      <c r="A177" s="156" t="s">
        <v>382</v>
      </c>
      <c r="B177" s="157" t="s">
        <v>78</v>
      </c>
      <c r="C177" s="158" t="s">
        <v>421</v>
      </c>
      <c r="D177" s="159" t="s">
        <v>659</v>
      </c>
      <c r="E177" s="160" t="s">
        <v>138</v>
      </c>
      <c r="F177" s="159" t="s">
        <v>120</v>
      </c>
      <c r="G177" s="159" t="s">
        <v>124</v>
      </c>
      <c r="H177" s="161">
        <v>45338</v>
      </c>
      <c r="I177" s="161">
        <v>45341</v>
      </c>
      <c r="J177" s="160" t="s">
        <v>660</v>
      </c>
      <c r="K177" s="162">
        <v>164.18799999999999</v>
      </c>
      <c r="L177" s="162">
        <f t="shared" si="2"/>
        <v>3</v>
      </c>
      <c r="M177" s="162">
        <v>346.64100000000002</v>
      </c>
      <c r="N177" s="162">
        <v>346.64100000000002</v>
      </c>
      <c r="O177" s="163">
        <v>0</v>
      </c>
      <c r="P177" s="164">
        <v>3</v>
      </c>
      <c r="Q177" s="162">
        <v>148.69499999999999</v>
      </c>
      <c r="R177" s="164">
        <v>4</v>
      </c>
      <c r="S177" s="162">
        <v>161.416</v>
      </c>
      <c r="T177" s="162">
        <v>0</v>
      </c>
      <c r="U177" s="165">
        <v>656.75199999999995</v>
      </c>
    </row>
    <row r="178" spans="1:21" s="166" customFormat="1" ht="51.75" outlineLevel="1" x14ac:dyDescent="0.3">
      <c r="A178" s="156" t="s">
        <v>382</v>
      </c>
      <c r="B178" s="157" t="s">
        <v>88</v>
      </c>
      <c r="C178" s="158" t="s">
        <v>421</v>
      </c>
      <c r="D178" s="159" t="s">
        <v>661</v>
      </c>
      <c r="E178" s="160" t="s">
        <v>138</v>
      </c>
      <c r="F178" s="159" t="s">
        <v>120</v>
      </c>
      <c r="G178" s="159" t="s">
        <v>124</v>
      </c>
      <c r="H178" s="161">
        <v>45379</v>
      </c>
      <c r="I178" s="161">
        <v>45380</v>
      </c>
      <c r="J178" s="160" t="s">
        <v>179</v>
      </c>
      <c r="K178" s="162">
        <v>135.48699999999999</v>
      </c>
      <c r="L178" s="162">
        <f t="shared" si="2"/>
        <v>3</v>
      </c>
      <c r="M178" s="162">
        <v>176</v>
      </c>
      <c r="N178" s="162">
        <v>176</v>
      </c>
      <c r="O178" s="163">
        <v>0</v>
      </c>
      <c r="P178" s="164">
        <v>1</v>
      </c>
      <c r="Q178" s="162">
        <v>33.543999999999997</v>
      </c>
      <c r="R178" s="164">
        <v>2</v>
      </c>
      <c r="S178" s="162">
        <v>61.43</v>
      </c>
      <c r="T178" s="162">
        <v>0</v>
      </c>
      <c r="U178" s="165">
        <v>270.97399999999999</v>
      </c>
    </row>
    <row r="179" spans="1:21" s="166" customFormat="1" ht="69" outlineLevel="1" x14ac:dyDescent="0.3">
      <c r="A179" s="156" t="s">
        <v>382</v>
      </c>
      <c r="B179" s="157" t="s">
        <v>662</v>
      </c>
      <c r="C179" s="158" t="s">
        <v>421</v>
      </c>
      <c r="D179" s="159" t="s">
        <v>664</v>
      </c>
      <c r="E179" s="160" t="s">
        <v>665</v>
      </c>
      <c r="F179" s="159" t="s">
        <v>120</v>
      </c>
      <c r="G179" s="159" t="s">
        <v>124</v>
      </c>
      <c r="H179" s="161">
        <v>45338</v>
      </c>
      <c r="I179" s="161">
        <v>45341</v>
      </c>
      <c r="J179" s="160" t="s">
        <v>660</v>
      </c>
      <c r="K179" s="162">
        <v>164.18799999999999</v>
      </c>
      <c r="L179" s="162">
        <f t="shared" si="2"/>
        <v>4</v>
      </c>
      <c r="M179" s="162">
        <v>346.64100000000002</v>
      </c>
      <c r="N179" s="162">
        <v>346.64100000000002</v>
      </c>
      <c r="O179" s="163">
        <v>0</v>
      </c>
      <c r="P179" s="164">
        <v>3</v>
      </c>
      <c r="Q179" s="162">
        <v>148.69499999999999</v>
      </c>
      <c r="R179" s="164">
        <v>4</v>
      </c>
      <c r="S179" s="162">
        <v>161.416</v>
      </c>
      <c r="T179" s="162">
        <v>0</v>
      </c>
      <c r="U179" s="165">
        <v>656.75199999999995</v>
      </c>
    </row>
    <row r="180" spans="1:21" s="166" customFormat="1" ht="69" outlineLevel="1" x14ac:dyDescent="0.3">
      <c r="A180" s="156" t="s">
        <v>382</v>
      </c>
      <c r="B180" s="157" t="s">
        <v>663</v>
      </c>
      <c r="C180" s="158" t="s">
        <v>421</v>
      </c>
      <c r="D180" s="159" t="s">
        <v>666</v>
      </c>
      <c r="E180" s="160" t="s">
        <v>667</v>
      </c>
      <c r="F180" s="159" t="s">
        <v>120</v>
      </c>
      <c r="G180" s="159" t="s">
        <v>124</v>
      </c>
      <c r="H180" s="161">
        <v>45379</v>
      </c>
      <c r="I180" s="161">
        <v>45380</v>
      </c>
      <c r="J180" s="160" t="s">
        <v>179</v>
      </c>
      <c r="K180" s="162">
        <v>135.48699999999999</v>
      </c>
      <c r="L180" s="162">
        <f t="shared" si="2"/>
        <v>2</v>
      </c>
      <c r="M180" s="162">
        <v>176</v>
      </c>
      <c r="N180" s="162">
        <v>176</v>
      </c>
      <c r="O180" s="163">
        <v>0</v>
      </c>
      <c r="P180" s="164">
        <v>1</v>
      </c>
      <c r="Q180" s="162">
        <v>33.543999999999997</v>
      </c>
      <c r="R180" s="164">
        <v>2</v>
      </c>
      <c r="S180" s="162">
        <v>61.43</v>
      </c>
      <c r="T180" s="162">
        <v>0</v>
      </c>
      <c r="U180" s="165">
        <v>270.97399999999999</v>
      </c>
    </row>
    <row r="181" spans="1:21" s="166" customFormat="1" ht="86.25" outlineLevel="1" x14ac:dyDescent="0.3">
      <c r="A181" s="156" t="s">
        <v>383</v>
      </c>
      <c r="B181" s="157" t="s">
        <v>79</v>
      </c>
      <c r="C181" s="158" t="s">
        <v>421</v>
      </c>
      <c r="D181" s="159" t="s">
        <v>486</v>
      </c>
      <c r="E181" s="160" t="s">
        <v>234</v>
      </c>
      <c r="F181" s="159" t="s">
        <v>124</v>
      </c>
      <c r="G181" s="159" t="s">
        <v>120</v>
      </c>
      <c r="H181" s="161">
        <v>45325</v>
      </c>
      <c r="I181" s="161">
        <v>45330</v>
      </c>
      <c r="J181" s="160" t="s">
        <v>106</v>
      </c>
      <c r="K181" s="162">
        <v>0</v>
      </c>
      <c r="L181" s="162">
        <f t="shared" si="2"/>
        <v>6</v>
      </c>
      <c r="M181" s="162">
        <v>0</v>
      </c>
      <c r="N181" s="162">
        <v>0</v>
      </c>
      <c r="O181" s="163">
        <v>0</v>
      </c>
      <c r="P181" s="164">
        <v>5</v>
      </c>
      <c r="Q181" s="162">
        <v>0</v>
      </c>
      <c r="R181" s="164">
        <v>6</v>
      </c>
      <c r="S181" s="162">
        <v>0</v>
      </c>
      <c r="T181" s="162">
        <v>0</v>
      </c>
      <c r="U181" s="165">
        <v>0</v>
      </c>
    </row>
    <row r="182" spans="1:21" s="166" customFormat="1" ht="69" outlineLevel="1" x14ac:dyDescent="0.3">
      <c r="A182" s="156" t="s">
        <v>383</v>
      </c>
      <c r="B182" s="157" t="s">
        <v>219</v>
      </c>
      <c r="C182" s="158" t="s">
        <v>421</v>
      </c>
      <c r="D182" s="159" t="s">
        <v>487</v>
      </c>
      <c r="E182" s="160" t="s">
        <v>784</v>
      </c>
      <c r="F182" s="159" t="s">
        <v>120</v>
      </c>
      <c r="G182" s="159" t="s">
        <v>124</v>
      </c>
      <c r="H182" s="161">
        <v>45312</v>
      </c>
      <c r="I182" s="161">
        <v>45318</v>
      </c>
      <c r="J182" s="160" t="s">
        <v>179</v>
      </c>
      <c r="K182" s="162">
        <v>70.767285714285705</v>
      </c>
      <c r="L182" s="162">
        <f t="shared" si="2"/>
        <v>7</v>
      </c>
      <c r="M182" s="162">
        <v>124.08499999999999</v>
      </c>
      <c r="N182" s="162">
        <v>124.08499999999999</v>
      </c>
      <c r="O182" s="163">
        <v>0</v>
      </c>
      <c r="P182" s="164">
        <v>6</v>
      </c>
      <c r="Q182" s="162">
        <v>156.46</v>
      </c>
      <c r="R182" s="164">
        <v>7</v>
      </c>
      <c r="S182" s="162">
        <v>214.82599999999999</v>
      </c>
      <c r="T182" s="162">
        <v>0</v>
      </c>
      <c r="U182" s="165">
        <v>495.37099999999998</v>
      </c>
    </row>
    <row r="183" spans="1:21" s="166" customFormat="1" ht="86.25" outlineLevel="1" x14ac:dyDescent="0.3">
      <c r="A183" s="156" t="s">
        <v>383</v>
      </c>
      <c r="B183" s="157" t="s">
        <v>220</v>
      </c>
      <c r="C183" s="158" t="s">
        <v>421</v>
      </c>
      <c r="D183" s="159" t="s">
        <v>487</v>
      </c>
      <c r="E183" s="160" t="s">
        <v>785</v>
      </c>
      <c r="F183" s="159" t="s">
        <v>120</v>
      </c>
      <c r="G183" s="159" t="s">
        <v>124</v>
      </c>
      <c r="H183" s="161">
        <v>45312</v>
      </c>
      <c r="I183" s="161">
        <v>45318</v>
      </c>
      <c r="J183" s="160" t="s">
        <v>179</v>
      </c>
      <c r="K183" s="162">
        <v>69.897571428571425</v>
      </c>
      <c r="L183" s="162">
        <f t="shared" si="2"/>
        <v>7</v>
      </c>
      <c r="M183" s="162">
        <v>124.08499999999999</v>
      </c>
      <c r="N183" s="162">
        <v>124.08499999999999</v>
      </c>
      <c r="O183" s="163">
        <v>0</v>
      </c>
      <c r="P183" s="164">
        <v>6</v>
      </c>
      <c r="Q183" s="162">
        <v>150.37200000000001</v>
      </c>
      <c r="R183" s="164">
        <v>7</v>
      </c>
      <c r="S183" s="162">
        <v>214.82599999999999</v>
      </c>
      <c r="T183" s="162">
        <v>0</v>
      </c>
      <c r="U183" s="165">
        <v>489.28300000000002</v>
      </c>
    </row>
    <row r="184" spans="1:21" s="166" customFormat="1" ht="51.75" outlineLevel="1" x14ac:dyDescent="0.3">
      <c r="A184" s="156" t="s">
        <v>383</v>
      </c>
      <c r="B184" s="157" t="s">
        <v>221</v>
      </c>
      <c r="C184" s="158" t="s">
        <v>421</v>
      </c>
      <c r="D184" s="159" t="s">
        <v>488</v>
      </c>
      <c r="E184" s="160" t="s">
        <v>786</v>
      </c>
      <c r="F184" s="159" t="s">
        <v>120</v>
      </c>
      <c r="G184" s="159" t="s">
        <v>124</v>
      </c>
      <c r="H184" s="161">
        <v>45316</v>
      </c>
      <c r="I184" s="161">
        <v>45317</v>
      </c>
      <c r="J184" s="160" t="s">
        <v>125</v>
      </c>
      <c r="K184" s="162">
        <v>41.523499999999999</v>
      </c>
      <c r="L184" s="162">
        <f t="shared" si="2"/>
        <v>1.5</v>
      </c>
      <c r="M184" s="162">
        <v>0</v>
      </c>
      <c r="N184" s="162">
        <v>0</v>
      </c>
      <c r="O184" s="163">
        <v>0</v>
      </c>
      <c r="P184" s="164">
        <v>1</v>
      </c>
      <c r="Q184" s="162">
        <v>23.260999999999999</v>
      </c>
      <c r="R184" s="164">
        <v>2</v>
      </c>
      <c r="S184" s="162">
        <v>59.786000000000001</v>
      </c>
      <c r="T184" s="162">
        <v>0</v>
      </c>
      <c r="U184" s="165">
        <v>83.046999999999997</v>
      </c>
    </row>
    <row r="185" spans="1:21" s="166" customFormat="1" ht="69" outlineLevel="1" x14ac:dyDescent="0.3">
      <c r="A185" s="156" t="s">
        <v>383</v>
      </c>
      <c r="B185" s="157" t="s">
        <v>222</v>
      </c>
      <c r="C185" s="158" t="s">
        <v>421</v>
      </c>
      <c r="D185" s="159" t="s">
        <v>489</v>
      </c>
      <c r="E185" s="160" t="s">
        <v>256</v>
      </c>
      <c r="F185" s="159" t="s">
        <v>120</v>
      </c>
      <c r="G185" s="159" t="s">
        <v>124</v>
      </c>
      <c r="H185" s="161">
        <v>45328</v>
      </c>
      <c r="I185" s="161">
        <v>45332</v>
      </c>
      <c r="J185" s="160" t="s">
        <v>490</v>
      </c>
      <c r="K185" s="162">
        <v>146.7244</v>
      </c>
      <c r="L185" s="162">
        <f t="shared" si="2"/>
        <v>5</v>
      </c>
      <c r="M185" s="162">
        <v>185.96</v>
      </c>
      <c r="N185" s="162">
        <v>185.96</v>
      </c>
      <c r="O185" s="163">
        <v>0</v>
      </c>
      <c r="P185" s="164">
        <v>4</v>
      </c>
      <c r="Q185" s="162">
        <v>238.797</v>
      </c>
      <c r="R185" s="164">
        <v>5</v>
      </c>
      <c r="S185" s="162">
        <v>308.86500000000001</v>
      </c>
      <c r="T185" s="162">
        <v>0</v>
      </c>
      <c r="U185" s="165">
        <v>733.62200000000007</v>
      </c>
    </row>
    <row r="186" spans="1:21" s="166" customFormat="1" ht="120.75" outlineLevel="1" x14ac:dyDescent="0.3">
      <c r="A186" s="156" t="s">
        <v>383</v>
      </c>
      <c r="B186" s="157" t="s">
        <v>223</v>
      </c>
      <c r="C186" s="158" t="s">
        <v>421</v>
      </c>
      <c r="D186" s="159" t="s">
        <v>489</v>
      </c>
      <c r="E186" s="160" t="s">
        <v>787</v>
      </c>
      <c r="F186" s="159" t="s">
        <v>120</v>
      </c>
      <c r="G186" s="159" t="s">
        <v>124</v>
      </c>
      <c r="H186" s="161">
        <v>45328</v>
      </c>
      <c r="I186" s="161">
        <v>45332</v>
      </c>
      <c r="J186" s="160" t="s">
        <v>490</v>
      </c>
      <c r="K186" s="162">
        <v>146.7244</v>
      </c>
      <c r="L186" s="162">
        <f t="shared" si="2"/>
        <v>5</v>
      </c>
      <c r="M186" s="162">
        <v>185.96</v>
      </c>
      <c r="N186" s="162">
        <v>185.96</v>
      </c>
      <c r="O186" s="163">
        <v>0</v>
      </c>
      <c r="P186" s="164">
        <v>4</v>
      </c>
      <c r="Q186" s="162">
        <v>238.797</v>
      </c>
      <c r="R186" s="164">
        <v>5</v>
      </c>
      <c r="S186" s="162">
        <v>308.86500000000001</v>
      </c>
      <c r="T186" s="162">
        <v>0</v>
      </c>
      <c r="U186" s="165">
        <v>733.62200000000007</v>
      </c>
    </row>
    <row r="187" spans="1:21" s="166" customFormat="1" ht="120.75" outlineLevel="1" x14ac:dyDescent="0.3">
      <c r="A187" s="156" t="s">
        <v>383</v>
      </c>
      <c r="B187" s="157" t="s">
        <v>384</v>
      </c>
      <c r="C187" s="158" t="s">
        <v>421</v>
      </c>
      <c r="D187" s="159" t="s">
        <v>489</v>
      </c>
      <c r="E187" s="160" t="s">
        <v>788</v>
      </c>
      <c r="F187" s="159" t="s">
        <v>120</v>
      </c>
      <c r="G187" s="159" t="s">
        <v>124</v>
      </c>
      <c r="H187" s="161">
        <v>45328</v>
      </c>
      <c r="I187" s="161">
        <v>45332</v>
      </c>
      <c r="J187" s="160" t="s">
        <v>490</v>
      </c>
      <c r="K187" s="162">
        <v>146.7244</v>
      </c>
      <c r="L187" s="162">
        <f t="shared" si="2"/>
        <v>5</v>
      </c>
      <c r="M187" s="162">
        <v>185.96</v>
      </c>
      <c r="N187" s="162">
        <v>185.96</v>
      </c>
      <c r="O187" s="163">
        <v>0</v>
      </c>
      <c r="P187" s="164">
        <v>4</v>
      </c>
      <c r="Q187" s="162">
        <v>238.797</v>
      </c>
      <c r="R187" s="164">
        <v>5</v>
      </c>
      <c r="S187" s="162">
        <v>308.86500000000001</v>
      </c>
      <c r="T187" s="162">
        <v>0</v>
      </c>
      <c r="U187" s="165">
        <v>733.62200000000007</v>
      </c>
    </row>
    <row r="188" spans="1:21" s="166" customFormat="1" ht="69" outlineLevel="1" x14ac:dyDescent="0.3">
      <c r="A188" s="156" t="s">
        <v>383</v>
      </c>
      <c r="B188" s="157" t="s">
        <v>385</v>
      </c>
      <c r="C188" s="158" t="s">
        <v>421</v>
      </c>
      <c r="D188" s="159" t="s">
        <v>491</v>
      </c>
      <c r="E188" s="160" t="s">
        <v>789</v>
      </c>
      <c r="F188" s="159" t="s">
        <v>120</v>
      </c>
      <c r="G188" s="159" t="s">
        <v>124</v>
      </c>
      <c r="H188" s="161">
        <v>45326</v>
      </c>
      <c r="I188" s="161">
        <v>45330</v>
      </c>
      <c r="J188" s="160" t="s">
        <v>108</v>
      </c>
      <c r="K188" s="162">
        <v>174.94199999999998</v>
      </c>
      <c r="L188" s="162">
        <f t="shared" si="2"/>
        <v>4.5</v>
      </c>
      <c r="M188" s="162">
        <v>379.20299999999997</v>
      </c>
      <c r="N188" s="162">
        <v>379.20299999999997</v>
      </c>
      <c r="O188" s="163">
        <v>0</v>
      </c>
      <c r="P188" s="164">
        <v>4</v>
      </c>
      <c r="Q188" s="162">
        <v>238.65799999999999</v>
      </c>
      <c r="R188" s="164">
        <v>5</v>
      </c>
      <c r="S188" s="162">
        <v>217.71700000000001</v>
      </c>
      <c r="T188" s="162">
        <v>39.131999999999998</v>
      </c>
      <c r="U188" s="165">
        <v>874.70999999999992</v>
      </c>
    </row>
    <row r="189" spans="1:21" s="166" customFormat="1" ht="103.5" outlineLevel="1" x14ac:dyDescent="0.3">
      <c r="A189" s="156" t="s">
        <v>383</v>
      </c>
      <c r="B189" s="157" t="s">
        <v>386</v>
      </c>
      <c r="C189" s="158" t="s">
        <v>421</v>
      </c>
      <c r="D189" s="159" t="s">
        <v>491</v>
      </c>
      <c r="E189" s="160" t="s">
        <v>790</v>
      </c>
      <c r="F189" s="159" t="s">
        <v>120</v>
      </c>
      <c r="G189" s="159" t="s">
        <v>124</v>
      </c>
      <c r="H189" s="161">
        <v>45326</v>
      </c>
      <c r="I189" s="161">
        <v>45330</v>
      </c>
      <c r="J189" s="160" t="s">
        <v>108</v>
      </c>
      <c r="K189" s="162">
        <v>170.28379999999999</v>
      </c>
      <c r="L189" s="162">
        <f t="shared" si="2"/>
        <v>5</v>
      </c>
      <c r="M189" s="162">
        <v>379.20299999999997</v>
      </c>
      <c r="N189" s="162">
        <v>379.20299999999997</v>
      </c>
      <c r="O189" s="163">
        <v>0</v>
      </c>
      <c r="P189" s="164">
        <v>4</v>
      </c>
      <c r="Q189" s="162">
        <v>231.36699999999999</v>
      </c>
      <c r="R189" s="164">
        <v>5</v>
      </c>
      <c r="S189" s="162">
        <v>217.71700000000001</v>
      </c>
      <c r="T189" s="162">
        <v>23.132000000000001</v>
      </c>
      <c r="U189" s="165">
        <v>851.41899999999987</v>
      </c>
    </row>
    <row r="190" spans="1:21" s="166" customFormat="1" ht="51.75" outlineLevel="1" x14ac:dyDescent="0.3">
      <c r="A190" s="156" t="s">
        <v>383</v>
      </c>
      <c r="B190" s="157" t="s">
        <v>387</v>
      </c>
      <c r="C190" s="158" t="s">
        <v>421</v>
      </c>
      <c r="D190" s="159" t="s">
        <v>493</v>
      </c>
      <c r="E190" s="160" t="s">
        <v>786</v>
      </c>
      <c r="F190" s="159" t="s">
        <v>120</v>
      </c>
      <c r="G190" s="159" t="s">
        <v>124</v>
      </c>
      <c r="H190" s="161">
        <v>45324</v>
      </c>
      <c r="I190" s="161">
        <v>45324</v>
      </c>
      <c r="J190" s="160" t="s">
        <v>259</v>
      </c>
      <c r="K190" s="162">
        <v>32.725999999999999</v>
      </c>
      <c r="L190" s="162">
        <f t="shared" si="2"/>
        <v>1.5</v>
      </c>
      <c r="M190" s="162">
        <v>0</v>
      </c>
      <c r="N190" s="162">
        <v>0</v>
      </c>
      <c r="O190" s="163">
        <v>0</v>
      </c>
      <c r="P190" s="164">
        <v>0</v>
      </c>
      <c r="Q190" s="162">
        <v>0</v>
      </c>
      <c r="R190" s="164">
        <v>1</v>
      </c>
      <c r="S190" s="162">
        <v>32.725999999999999</v>
      </c>
      <c r="T190" s="162">
        <v>0</v>
      </c>
      <c r="U190" s="165">
        <v>32.725999999999999</v>
      </c>
    </row>
    <row r="191" spans="1:21" s="166" customFormat="1" ht="103.5" outlineLevel="1" x14ac:dyDescent="0.3">
      <c r="A191" s="156" t="s">
        <v>383</v>
      </c>
      <c r="B191" s="157" t="s">
        <v>388</v>
      </c>
      <c r="C191" s="158" t="s">
        <v>421</v>
      </c>
      <c r="D191" s="159" t="s">
        <v>494</v>
      </c>
      <c r="E191" s="160" t="s">
        <v>495</v>
      </c>
      <c r="F191" s="159" t="s">
        <v>120</v>
      </c>
      <c r="G191" s="159" t="s">
        <v>124</v>
      </c>
      <c r="H191" s="161">
        <v>45347</v>
      </c>
      <c r="I191" s="161">
        <v>45350</v>
      </c>
      <c r="J191" s="160" t="s">
        <v>108</v>
      </c>
      <c r="K191" s="162">
        <v>205.48374999999999</v>
      </c>
      <c r="L191" s="162">
        <f t="shared" si="2"/>
        <v>4</v>
      </c>
      <c r="M191" s="162">
        <v>348.15199999999999</v>
      </c>
      <c r="N191" s="162">
        <v>348.15199999999999</v>
      </c>
      <c r="O191" s="163">
        <v>0</v>
      </c>
      <c r="P191" s="164">
        <v>3</v>
      </c>
      <c r="Q191" s="162">
        <v>253.667</v>
      </c>
      <c r="R191" s="164">
        <v>4</v>
      </c>
      <c r="S191" s="162">
        <v>220.11600000000001</v>
      </c>
      <c r="T191" s="162">
        <v>0</v>
      </c>
      <c r="U191" s="165">
        <v>821.93499999999995</v>
      </c>
    </row>
    <row r="192" spans="1:21" s="166" customFormat="1" ht="51.75" outlineLevel="1" x14ac:dyDescent="0.3">
      <c r="A192" s="156" t="s">
        <v>383</v>
      </c>
      <c r="B192" s="157" t="s">
        <v>389</v>
      </c>
      <c r="C192" s="158" t="s">
        <v>421</v>
      </c>
      <c r="D192" s="159" t="s">
        <v>496</v>
      </c>
      <c r="E192" s="160" t="s">
        <v>235</v>
      </c>
      <c r="F192" s="159" t="s">
        <v>120</v>
      </c>
      <c r="G192" s="159" t="s">
        <v>124</v>
      </c>
      <c r="H192" s="161">
        <v>45328</v>
      </c>
      <c r="I192" s="161">
        <v>45331</v>
      </c>
      <c r="J192" s="160" t="s">
        <v>108</v>
      </c>
      <c r="K192" s="162">
        <v>228.42099999999999</v>
      </c>
      <c r="L192" s="162">
        <f t="shared" si="2"/>
        <v>5.5</v>
      </c>
      <c r="M192" s="162">
        <v>440.12900000000002</v>
      </c>
      <c r="N192" s="162">
        <v>440.12900000000002</v>
      </c>
      <c r="O192" s="163">
        <v>0</v>
      </c>
      <c r="P192" s="164">
        <v>3</v>
      </c>
      <c r="Q192" s="162">
        <v>253.83199999999999</v>
      </c>
      <c r="R192" s="164">
        <v>4</v>
      </c>
      <c r="S192" s="162">
        <v>219.72300000000001</v>
      </c>
      <c r="T192" s="162">
        <v>0</v>
      </c>
      <c r="U192" s="165">
        <v>913.68399999999997</v>
      </c>
    </row>
    <row r="193" spans="1:21" s="166" customFormat="1" ht="69" outlineLevel="1" x14ac:dyDescent="0.3">
      <c r="A193" s="156" t="s">
        <v>383</v>
      </c>
      <c r="B193" s="157" t="s">
        <v>390</v>
      </c>
      <c r="C193" s="158" t="s">
        <v>421</v>
      </c>
      <c r="D193" s="159" t="s">
        <v>496</v>
      </c>
      <c r="E193" s="160" t="s">
        <v>791</v>
      </c>
      <c r="F193" s="159" t="s">
        <v>120</v>
      </c>
      <c r="G193" s="159" t="s">
        <v>124</v>
      </c>
      <c r="H193" s="161">
        <v>45328</v>
      </c>
      <c r="I193" s="161">
        <v>45331</v>
      </c>
      <c r="J193" s="160" t="s">
        <v>108</v>
      </c>
      <c r="K193" s="162">
        <v>221.79349999999999</v>
      </c>
      <c r="L193" s="162">
        <f t="shared" si="2"/>
        <v>4</v>
      </c>
      <c r="M193" s="162">
        <v>403.512</v>
      </c>
      <c r="N193" s="162">
        <v>403.512</v>
      </c>
      <c r="O193" s="163">
        <v>0</v>
      </c>
      <c r="P193" s="164">
        <v>3</v>
      </c>
      <c r="Q193" s="162">
        <v>247.93899999999999</v>
      </c>
      <c r="R193" s="164">
        <v>4</v>
      </c>
      <c r="S193" s="162">
        <v>219.72300000000001</v>
      </c>
      <c r="T193" s="162">
        <v>16</v>
      </c>
      <c r="U193" s="165">
        <v>887.17399999999998</v>
      </c>
    </row>
    <row r="194" spans="1:21" s="166" customFormat="1" ht="69" outlineLevel="1" x14ac:dyDescent="0.3">
      <c r="A194" s="156" t="s">
        <v>383</v>
      </c>
      <c r="B194" s="157" t="s">
        <v>391</v>
      </c>
      <c r="C194" s="158" t="s">
        <v>421</v>
      </c>
      <c r="D194" s="159" t="s">
        <v>497</v>
      </c>
      <c r="E194" s="160" t="s">
        <v>498</v>
      </c>
      <c r="F194" s="159" t="s">
        <v>120</v>
      </c>
      <c r="G194" s="159" t="s">
        <v>124</v>
      </c>
      <c r="H194" s="161">
        <v>45310</v>
      </c>
      <c r="I194" s="161">
        <v>45315</v>
      </c>
      <c r="J194" s="160" t="s">
        <v>103</v>
      </c>
      <c r="K194" s="162">
        <v>143.88583333333335</v>
      </c>
      <c r="L194" s="162">
        <f t="shared" si="2"/>
        <v>6</v>
      </c>
      <c r="M194" s="162">
        <v>152.42099999999999</v>
      </c>
      <c r="N194" s="162">
        <v>152.42099999999999</v>
      </c>
      <c r="O194" s="163">
        <v>0</v>
      </c>
      <c r="P194" s="164">
        <v>5</v>
      </c>
      <c r="Q194" s="162">
        <v>335.02600000000001</v>
      </c>
      <c r="R194" s="164">
        <v>6</v>
      </c>
      <c r="S194" s="162">
        <v>375.86799999999999</v>
      </c>
      <c r="T194" s="162">
        <v>0</v>
      </c>
      <c r="U194" s="165">
        <v>863.31500000000005</v>
      </c>
    </row>
    <row r="195" spans="1:21" s="166" customFormat="1" ht="69" outlineLevel="1" x14ac:dyDescent="0.3">
      <c r="A195" s="156" t="s">
        <v>383</v>
      </c>
      <c r="B195" s="157" t="s">
        <v>392</v>
      </c>
      <c r="C195" s="158" t="s">
        <v>421</v>
      </c>
      <c r="D195" s="159" t="s">
        <v>499</v>
      </c>
      <c r="E195" s="160" t="s">
        <v>792</v>
      </c>
      <c r="F195" s="159" t="s">
        <v>120</v>
      </c>
      <c r="G195" s="159" t="s">
        <v>124</v>
      </c>
      <c r="H195" s="161">
        <v>45335</v>
      </c>
      <c r="I195" s="161">
        <v>45337</v>
      </c>
      <c r="J195" s="160" t="s">
        <v>101</v>
      </c>
      <c r="K195" s="162">
        <v>53.958666666666666</v>
      </c>
      <c r="L195" s="162">
        <f t="shared" ref="L195:L250" si="3">AVERAGEIFS(R:R, E:E, E195)</f>
        <v>3</v>
      </c>
      <c r="M195" s="162">
        <v>100</v>
      </c>
      <c r="N195" s="162">
        <v>100</v>
      </c>
      <c r="O195" s="163">
        <v>0</v>
      </c>
      <c r="P195" s="164">
        <v>2</v>
      </c>
      <c r="Q195" s="162">
        <v>0</v>
      </c>
      <c r="R195" s="164">
        <v>3</v>
      </c>
      <c r="S195" s="162">
        <v>61.875999999999998</v>
      </c>
      <c r="T195" s="162">
        <v>0</v>
      </c>
      <c r="U195" s="165">
        <v>161.876</v>
      </c>
    </row>
    <row r="196" spans="1:21" s="166" customFormat="1" ht="51.75" outlineLevel="1" x14ac:dyDescent="0.3">
      <c r="A196" s="156" t="s">
        <v>383</v>
      </c>
      <c r="B196" s="157" t="s">
        <v>393</v>
      </c>
      <c r="C196" s="158" t="s">
        <v>421</v>
      </c>
      <c r="D196" s="159" t="s">
        <v>500</v>
      </c>
      <c r="E196" s="160" t="s">
        <v>793</v>
      </c>
      <c r="F196" s="159" t="s">
        <v>120</v>
      </c>
      <c r="G196" s="159" t="s">
        <v>124</v>
      </c>
      <c r="H196" s="161">
        <v>45342</v>
      </c>
      <c r="I196" s="161">
        <v>45346</v>
      </c>
      <c r="J196" s="160" t="s">
        <v>108</v>
      </c>
      <c r="K196" s="162">
        <v>152.9676</v>
      </c>
      <c r="L196" s="162">
        <f t="shared" si="3"/>
        <v>5</v>
      </c>
      <c r="M196" s="162">
        <v>368.05200000000002</v>
      </c>
      <c r="N196" s="162">
        <v>368.05200000000002</v>
      </c>
      <c r="O196" s="163">
        <v>0</v>
      </c>
      <c r="P196" s="164">
        <v>4</v>
      </c>
      <c r="Q196" s="162">
        <v>175.596</v>
      </c>
      <c r="R196" s="164">
        <v>5</v>
      </c>
      <c r="S196" s="162">
        <v>221.19</v>
      </c>
      <c r="T196" s="162">
        <v>0</v>
      </c>
      <c r="U196" s="165">
        <v>764.83799999999997</v>
      </c>
    </row>
    <row r="197" spans="1:21" s="166" customFormat="1" ht="69" outlineLevel="1" x14ac:dyDescent="0.3">
      <c r="A197" s="156" t="s">
        <v>383</v>
      </c>
      <c r="B197" s="157" t="s">
        <v>394</v>
      </c>
      <c r="C197" s="158" t="s">
        <v>421</v>
      </c>
      <c r="D197" s="159" t="s">
        <v>501</v>
      </c>
      <c r="E197" s="160" t="s">
        <v>502</v>
      </c>
      <c r="F197" s="159" t="s">
        <v>120</v>
      </c>
      <c r="G197" s="159" t="s">
        <v>124</v>
      </c>
      <c r="H197" s="161">
        <v>45355</v>
      </c>
      <c r="I197" s="161">
        <v>45359</v>
      </c>
      <c r="J197" s="160" t="s">
        <v>503</v>
      </c>
      <c r="K197" s="162">
        <v>211.22600000000003</v>
      </c>
      <c r="L197" s="162">
        <f t="shared" si="3"/>
        <v>6</v>
      </c>
      <c r="M197" s="162">
        <v>659.60400000000004</v>
      </c>
      <c r="N197" s="162">
        <v>659.60400000000004</v>
      </c>
      <c r="O197" s="163">
        <v>0</v>
      </c>
      <c r="P197" s="164">
        <v>4</v>
      </c>
      <c r="Q197" s="162">
        <v>229.44200000000001</v>
      </c>
      <c r="R197" s="164">
        <v>5</v>
      </c>
      <c r="S197" s="162">
        <v>143.19900000000001</v>
      </c>
      <c r="T197" s="162">
        <v>23.885000000000002</v>
      </c>
      <c r="U197" s="165">
        <v>1056.1300000000001</v>
      </c>
    </row>
    <row r="198" spans="1:21" s="166" customFormat="1" ht="69" outlineLevel="1" x14ac:dyDescent="0.3">
      <c r="A198" s="156" t="s">
        <v>383</v>
      </c>
      <c r="B198" s="157" t="s">
        <v>395</v>
      </c>
      <c r="C198" s="158" t="s">
        <v>421</v>
      </c>
      <c r="D198" s="159" t="s">
        <v>501</v>
      </c>
      <c r="E198" s="160" t="s">
        <v>177</v>
      </c>
      <c r="F198" s="159" t="s">
        <v>120</v>
      </c>
      <c r="G198" s="159" t="s">
        <v>124</v>
      </c>
      <c r="H198" s="161">
        <v>45355</v>
      </c>
      <c r="I198" s="161">
        <v>45359</v>
      </c>
      <c r="J198" s="160" t="s">
        <v>503</v>
      </c>
      <c r="K198" s="162">
        <v>211.22600000000003</v>
      </c>
      <c r="L198" s="162">
        <f t="shared" si="3"/>
        <v>5</v>
      </c>
      <c r="M198" s="162">
        <v>659.60400000000004</v>
      </c>
      <c r="N198" s="162">
        <v>659.60400000000004</v>
      </c>
      <c r="O198" s="163">
        <v>0</v>
      </c>
      <c r="P198" s="164">
        <v>4</v>
      </c>
      <c r="Q198" s="162">
        <v>229.44200000000001</v>
      </c>
      <c r="R198" s="164">
        <v>5</v>
      </c>
      <c r="S198" s="162">
        <v>143.19900000000001</v>
      </c>
      <c r="T198" s="162">
        <v>23.885000000000002</v>
      </c>
      <c r="U198" s="165">
        <v>1056.1300000000001</v>
      </c>
    </row>
    <row r="199" spans="1:21" s="166" customFormat="1" ht="86.25" outlineLevel="1" x14ac:dyDescent="0.3">
      <c r="A199" s="156" t="s">
        <v>383</v>
      </c>
      <c r="B199" s="157" t="s">
        <v>396</v>
      </c>
      <c r="C199" s="158" t="s">
        <v>421</v>
      </c>
      <c r="D199" s="159" t="s">
        <v>504</v>
      </c>
      <c r="E199" s="160" t="s">
        <v>505</v>
      </c>
      <c r="F199" s="159" t="s">
        <v>120</v>
      </c>
      <c r="G199" s="159" t="s">
        <v>124</v>
      </c>
      <c r="H199" s="161">
        <v>45347</v>
      </c>
      <c r="I199" s="161">
        <v>45350</v>
      </c>
      <c r="J199" s="160" t="s">
        <v>108</v>
      </c>
      <c r="K199" s="162">
        <v>230.09825000000001</v>
      </c>
      <c r="L199" s="162">
        <f t="shared" si="3"/>
        <v>4</v>
      </c>
      <c r="M199" s="162">
        <v>439.22899999999998</v>
      </c>
      <c r="N199" s="162">
        <v>439.22899999999998</v>
      </c>
      <c r="O199" s="163">
        <v>0</v>
      </c>
      <c r="P199" s="164">
        <v>3</v>
      </c>
      <c r="Q199" s="162">
        <v>261.048</v>
      </c>
      <c r="R199" s="164">
        <v>4</v>
      </c>
      <c r="S199" s="162">
        <v>220.11600000000001</v>
      </c>
      <c r="T199" s="162">
        <v>0</v>
      </c>
      <c r="U199" s="165">
        <v>920.39300000000003</v>
      </c>
    </row>
    <row r="200" spans="1:21" s="166" customFormat="1" ht="69" outlineLevel="1" x14ac:dyDescent="0.3">
      <c r="A200" s="156" t="s">
        <v>383</v>
      </c>
      <c r="B200" s="157" t="s">
        <v>397</v>
      </c>
      <c r="C200" s="158" t="s">
        <v>421</v>
      </c>
      <c r="D200" s="159" t="s">
        <v>506</v>
      </c>
      <c r="E200" s="160" t="s">
        <v>794</v>
      </c>
      <c r="F200" s="159" t="s">
        <v>120</v>
      </c>
      <c r="G200" s="159" t="s">
        <v>124</v>
      </c>
      <c r="H200" s="161">
        <v>45342</v>
      </c>
      <c r="I200" s="161">
        <v>45345</v>
      </c>
      <c r="J200" s="160" t="s">
        <v>104</v>
      </c>
      <c r="K200" s="162">
        <v>111.3605</v>
      </c>
      <c r="L200" s="162">
        <f t="shared" si="3"/>
        <v>4</v>
      </c>
      <c r="M200" s="162">
        <v>188.45699999999999</v>
      </c>
      <c r="N200" s="162">
        <v>188.45699999999999</v>
      </c>
      <c r="O200" s="163">
        <v>0</v>
      </c>
      <c r="P200" s="164">
        <v>3</v>
      </c>
      <c r="Q200" s="162">
        <v>103.34399999999999</v>
      </c>
      <c r="R200" s="164">
        <v>4</v>
      </c>
      <c r="S200" s="162">
        <v>153.64099999999999</v>
      </c>
      <c r="T200" s="162">
        <v>0</v>
      </c>
      <c r="U200" s="165">
        <v>445.44200000000001</v>
      </c>
    </row>
    <row r="201" spans="1:21" s="166" customFormat="1" ht="69" outlineLevel="1" x14ac:dyDescent="0.3">
      <c r="A201" s="156" t="s">
        <v>383</v>
      </c>
      <c r="B201" s="157" t="s">
        <v>398</v>
      </c>
      <c r="C201" s="158" t="s">
        <v>421</v>
      </c>
      <c r="D201" s="159" t="s">
        <v>506</v>
      </c>
      <c r="E201" s="160" t="s">
        <v>795</v>
      </c>
      <c r="F201" s="159" t="s">
        <v>120</v>
      </c>
      <c r="G201" s="159" t="s">
        <v>124</v>
      </c>
      <c r="H201" s="161">
        <v>45342</v>
      </c>
      <c r="I201" s="161">
        <v>45345</v>
      </c>
      <c r="J201" s="160" t="s">
        <v>104</v>
      </c>
      <c r="K201" s="162">
        <v>111.3605</v>
      </c>
      <c r="L201" s="162">
        <f t="shared" si="3"/>
        <v>4</v>
      </c>
      <c r="M201" s="162">
        <v>188.45699999999999</v>
      </c>
      <c r="N201" s="162">
        <v>188.45699999999999</v>
      </c>
      <c r="O201" s="163">
        <v>0</v>
      </c>
      <c r="P201" s="164">
        <v>3</v>
      </c>
      <c r="Q201" s="162">
        <v>103.34399999999999</v>
      </c>
      <c r="R201" s="164">
        <v>4</v>
      </c>
      <c r="S201" s="162">
        <v>153.64099999999999</v>
      </c>
      <c r="T201" s="162">
        <v>0</v>
      </c>
      <c r="U201" s="165">
        <v>445.44200000000001</v>
      </c>
    </row>
    <row r="202" spans="1:21" s="166" customFormat="1" ht="86.25" outlineLevel="1" x14ac:dyDescent="0.3">
      <c r="A202" s="156" t="s">
        <v>383</v>
      </c>
      <c r="B202" s="157" t="s">
        <v>399</v>
      </c>
      <c r="C202" s="158" t="s">
        <v>421</v>
      </c>
      <c r="D202" s="159" t="s">
        <v>506</v>
      </c>
      <c r="E202" s="160" t="s">
        <v>796</v>
      </c>
      <c r="F202" s="159" t="s">
        <v>120</v>
      </c>
      <c r="G202" s="159" t="s">
        <v>124</v>
      </c>
      <c r="H202" s="161">
        <v>45342</v>
      </c>
      <c r="I202" s="161">
        <v>45345</v>
      </c>
      <c r="J202" s="160" t="s">
        <v>104</v>
      </c>
      <c r="K202" s="162">
        <v>111.3605</v>
      </c>
      <c r="L202" s="162">
        <f t="shared" si="3"/>
        <v>4</v>
      </c>
      <c r="M202" s="162">
        <v>188.45699999999999</v>
      </c>
      <c r="N202" s="162">
        <v>188.45699999999999</v>
      </c>
      <c r="O202" s="163">
        <v>0</v>
      </c>
      <c r="P202" s="164">
        <v>3</v>
      </c>
      <c r="Q202" s="162">
        <v>103.34399999999999</v>
      </c>
      <c r="R202" s="164">
        <v>4</v>
      </c>
      <c r="S202" s="162">
        <v>153.64099999999999</v>
      </c>
      <c r="T202" s="162">
        <v>0</v>
      </c>
      <c r="U202" s="165">
        <v>445.44200000000001</v>
      </c>
    </row>
    <row r="203" spans="1:21" s="166" customFormat="1" ht="86.25" outlineLevel="1" x14ac:dyDescent="0.3">
      <c r="A203" s="156" t="s">
        <v>383</v>
      </c>
      <c r="B203" s="157" t="s">
        <v>400</v>
      </c>
      <c r="C203" s="158" t="s">
        <v>421</v>
      </c>
      <c r="D203" s="159" t="s">
        <v>508</v>
      </c>
      <c r="E203" s="160" t="s">
        <v>797</v>
      </c>
      <c r="F203" s="159" t="s">
        <v>120</v>
      </c>
      <c r="G203" s="159" t="s">
        <v>124</v>
      </c>
      <c r="H203" s="161">
        <v>45348</v>
      </c>
      <c r="I203" s="161">
        <v>45352</v>
      </c>
      <c r="J203" s="160" t="s">
        <v>109</v>
      </c>
      <c r="K203" s="162">
        <v>139.60219999999998</v>
      </c>
      <c r="L203" s="162">
        <f t="shared" si="3"/>
        <v>5</v>
      </c>
      <c r="M203" s="162">
        <v>393.38600000000002</v>
      </c>
      <c r="N203" s="162">
        <v>393.38600000000002</v>
      </c>
      <c r="O203" s="163">
        <v>0</v>
      </c>
      <c r="P203" s="164">
        <v>4</v>
      </c>
      <c r="Q203" s="162">
        <v>159.13499999999999</v>
      </c>
      <c r="R203" s="164">
        <v>5</v>
      </c>
      <c r="S203" s="162">
        <v>145.49</v>
      </c>
      <c r="T203" s="162">
        <v>0</v>
      </c>
      <c r="U203" s="165">
        <v>698.01099999999997</v>
      </c>
    </row>
    <row r="204" spans="1:21" s="166" customFormat="1" ht="86.25" outlineLevel="1" x14ac:dyDescent="0.3">
      <c r="A204" s="156" t="s">
        <v>383</v>
      </c>
      <c r="B204" s="157" t="s">
        <v>401</v>
      </c>
      <c r="C204" s="158" t="s">
        <v>421</v>
      </c>
      <c r="D204" s="159" t="s">
        <v>508</v>
      </c>
      <c r="E204" s="160" t="s">
        <v>798</v>
      </c>
      <c r="F204" s="159" t="s">
        <v>120</v>
      </c>
      <c r="G204" s="159" t="s">
        <v>124</v>
      </c>
      <c r="H204" s="161">
        <v>45348</v>
      </c>
      <c r="I204" s="161">
        <v>45352</v>
      </c>
      <c r="J204" s="160" t="s">
        <v>109</v>
      </c>
      <c r="K204" s="162">
        <v>148.97919999999999</v>
      </c>
      <c r="L204" s="162">
        <f t="shared" si="3"/>
        <v>5</v>
      </c>
      <c r="M204" s="162">
        <v>440.274</v>
      </c>
      <c r="N204" s="162">
        <v>440.274</v>
      </c>
      <c r="O204" s="163">
        <v>0</v>
      </c>
      <c r="P204" s="164">
        <v>4</v>
      </c>
      <c r="Q204" s="162">
        <v>159.13200000000001</v>
      </c>
      <c r="R204" s="164">
        <v>5</v>
      </c>
      <c r="S204" s="162">
        <v>145.49</v>
      </c>
      <c r="T204" s="162">
        <v>0</v>
      </c>
      <c r="U204" s="165">
        <v>744.89599999999996</v>
      </c>
    </row>
    <row r="205" spans="1:21" s="166" customFormat="1" ht="69" outlineLevel="1" x14ac:dyDescent="0.3">
      <c r="A205" s="156" t="s">
        <v>383</v>
      </c>
      <c r="B205" s="157" t="s">
        <v>402</v>
      </c>
      <c r="C205" s="158" t="s">
        <v>421</v>
      </c>
      <c r="D205" s="159" t="s">
        <v>509</v>
      </c>
      <c r="E205" s="160" t="s">
        <v>784</v>
      </c>
      <c r="F205" s="159" t="s">
        <v>120</v>
      </c>
      <c r="G205" s="159" t="s">
        <v>124</v>
      </c>
      <c r="H205" s="161">
        <v>45347</v>
      </c>
      <c r="I205" s="161">
        <v>45353</v>
      </c>
      <c r="J205" s="160" t="s">
        <v>179</v>
      </c>
      <c r="K205" s="162">
        <v>79.77128571428571</v>
      </c>
      <c r="L205" s="162">
        <f t="shared" si="3"/>
        <v>7</v>
      </c>
      <c r="M205" s="162">
        <v>173.80199999999999</v>
      </c>
      <c r="N205" s="162">
        <v>173.80199999999999</v>
      </c>
      <c r="O205" s="163">
        <v>0</v>
      </c>
      <c r="P205" s="164">
        <v>6</v>
      </c>
      <c r="Q205" s="162">
        <v>169.595</v>
      </c>
      <c r="R205" s="164">
        <v>7</v>
      </c>
      <c r="S205" s="162">
        <v>215.00200000000001</v>
      </c>
      <c r="T205" s="162">
        <v>0</v>
      </c>
      <c r="U205" s="165">
        <v>558.399</v>
      </c>
    </row>
    <row r="206" spans="1:21" s="166" customFormat="1" ht="103.5" outlineLevel="1" x14ac:dyDescent="0.3">
      <c r="A206" s="156" t="s">
        <v>383</v>
      </c>
      <c r="B206" s="157" t="s">
        <v>403</v>
      </c>
      <c r="C206" s="158" t="s">
        <v>421</v>
      </c>
      <c r="D206" s="159" t="s">
        <v>509</v>
      </c>
      <c r="E206" s="160" t="s">
        <v>799</v>
      </c>
      <c r="F206" s="159" t="s">
        <v>120</v>
      </c>
      <c r="G206" s="159" t="s">
        <v>124</v>
      </c>
      <c r="H206" s="161">
        <v>45347</v>
      </c>
      <c r="I206" s="161">
        <v>45353</v>
      </c>
      <c r="J206" s="160" t="s">
        <v>179</v>
      </c>
      <c r="K206" s="162">
        <v>75.9922857142857</v>
      </c>
      <c r="L206" s="162">
        <f t="shared" si="3"/>
        <v>7</v>
      </c>
      <c r="M206" s="162">
        <v>173.80199999999999</v>
      </c>
      <c r="N206" s="162">
        <v>173.80199999999999</v>
      </c>
      <c r="O206" s="163">
        <v>0</v>
      </c>
      <c r="P206" s="164">
        <v>6</v>
      </c>
      <c r="Q206" s="162">
        <v>143.142</v>
      </c>
      <c r="R206" s="164">
        <v>7</v>
      </c>
      <c r="S206" s="162">
        <v>215.00200000000001</v>
      </c>
      <c r="T206" s="162">
        <v>0</v>
      </c>
      <c r="U206" s="165">
        <v>531.94599999999991</v>
      </c>
    </row>
    <row r="207" spans="1:21" s="166" customFormat="1" ht="51.75" outlineLevel="1" x14ac:dyDescent="0.3">
      <c r="A207" s="156" t="s">
        <v>383</v>
      </c>
      <c r="B207" s="157" t="s">
        <v>404</v>
      </c>
      <c r="C207" s="158" t="s">
        <v>421</v>
      </c>
      <c r="D207" s="159" t="s">
        <v>510</v>
      </c>
      <c r="E207" s="160" t="s">
        <v>800</v>
      </c>
      <c r="F207" s="159" t="s">
        <v>120</v>
      </c>
      <c r="G207" s="159" t="s">
        <v>124</v>
      </c>
      <c r="H207" s="161">
        <v>45350</v>
      </c>
      <c r="I207" s="161">
        <v>45353</v>
      </c>
      <c r="J207" s="160" t="s">
        <v>104</v>
      </c>
      <c r="K207" s="162">
        <v>81.927999999999997</v>
      </c>
      <c r="L207" s="162">
        <f t="shared" si="3"/>
        <v>4</v>
      </c>
      <c r="M207" s="162">
        <v>212.56399999999999</v>
      </c>
      <c r="N207" s="162">
        <v>212.56399999999999</v>
      </c>
      <c r="O207" s="163">
        <v>0</v>
      </c>
      <c r="P207" s="164">
        <v>3</v>
      </c>
      <c r="Q207" s="162">
        <v>0</v>
      </c>
      <c r="R207" s="164">
        <v>4</v>
      </c>
      <c r="S207" s="162">
        <v>115.148</v>
      </c>
      <c r="T207" s="162">
        <v>0</v>
      </c>
      <c r="U207" s="165">
        <v>327.71199999999999</v>
      </c>
    </row>
    <row r="208" spans="1:21" s="166" customFormat="1" ht="69" outlineLevel="1" x14ac:dyDescent="0.3">
      <c r="A208" s="156" t="s">
        <v>383</v>
      </c>
      <c r="B208" s="157" t="s">
        <v>405</v>
      </c>
      <c r="C208" s="158" t="s">
        <v>421</v>
      </c>
      <c r="D208" s="159" t="s">
        <v>510</v>
      </c>
      <c r="E208" s="160" t="s">
        <v>801</v>
      </c>
      <c r="F208" s="159" t="s">
        <v>120</v>
      </c>
      <c r="G208" s="159" t="s">
        <v>124</v>
      </c>
      <c r="H208" s="161">
        <v>45350</v>
      </c>
      <c r="I208" s="161">
        <v>45353</v>
      </c>
      <c r="J208" s="160" t="s">
        <v>104</v>
      </c>
      <c r="K208" s="162">
        <v>109.25174999999999</v>
      </c>
      <c r="L208" s="162">
        <f t="shared" si="3"/>
        <v>4</v>
      </c>
      <c r="M208" s="162">
        <v>212.56399999999999</v>
      </c>
      <c r="N208" s="162">
        <v>212.56399999999999</v>
      </c>
      <c r="O208" s="163">
        <v>0</v>
      </c>
      <c r="P208" s="164">
        <v>3</v>
      </c>
      <c r="Q208" s="162">
        <v>109.295</v>
      </c>
      <c r="R208" s="164">
        <v>4</v>
      </c>
      <c r="S208" s="162">
        <v>115.148</v>
      </c>
      <c r="T208" s="162">
        <v>0</v>
      </c>
      <c r="U208" s="165">
        <v>437.00699999999995</v>
      </c>
    </row>
    <row r="209" spans="1:21" s="166" customFormat="1" ht="103.5" outlineLevel="1" x14ac:dyDescent="0.3">
      <c r="A209" s="156" t="s">
        <v>383</v>
      </c>
      <c r="B209" s="157" t="s">
        <v>406</v>
      </c>
      <c r="C209" s="158" t="s">
        <v>421</v>
      </c>
      <c r="D209" s="159" t="s">
        <v>510</v>
      </c>
      <c r="E209" s="160" t="s">
        <v>802</v>
      </c>
      <c r="F209" s="159" t="s">
        <v>120</v>
      </c>
      <c r="G209" s="159" t="s">
        <v>124</v>
      </c>
      <c r="H209" s="161">
        <v>45350</v>
      </c>
      <c r="I209" s="161">
        <v>45353</v>
      </c>
      <c r="J209" s="160" t="s">
        <v>104</v>
      </c>
      <c r="K209" s="162">
        <v>106.21549999999999</v>
      </c>
      <c r="L209" s="162">
        <f t="shared" si="3"/>
        <v>4</v>
      </c>
      <c r="M209" s="162">
        <v>212.56399999999999</v>
      </c>
      <c r="N209" s="162">
        <v>212.56399999999999</v>
      </c>
      <c r="O209" s="163">
        <v>0</v>
      </c>
      <c r="P209" s="164">
        <v>3</v>
      </c>
      <c r="Q209" s="162">
        <v>97.15</v>
      </c>
      <c r="R209" s="164">
        <v>4</v>
      </c>
      <c r="S209" s="162">
        <v>115.148</v>
      </c>
      <c r="T209" s="162">
        <v>0</v>
      </c>
      <c r="U209" s="165">
        <v>424.86199999999997</v>
      </c>
    </row>
    <row r="210" spans="1:21" s="166" customFormat="1" ht="69" outlineLevel="1" x14ac:dyDescent="0.3">
      <c r="A210" s="156" t="s">
        <v>383</v>
      </c>
      <c r="B210" s="157" t="s">
        <v>407</v>
      </c>
      <c r="C210" s="158" t="s">
        <v>421</v>
      </c>
      <c r="D210" s="159" t="s">
        <v>510</v>
      </c>
      <c r="E210" s="160" t="s">
        <v>789</v>
      </c>
      <c r="F210" s="159" t="s">
        <v>120</v>
      </c>
      <c r="G210" s="159" t="s">
        <v>124</v>
      </c>
      <c r="H210" s="161">
        <v>45350</v>
      </c>
      <c r="I210" s="161">
        <v>45353</v>
      </c>
      <c r="J210" s="160" t="s">
        <v>104</v>
      </c>
      <c r="K210" s="162">
        <v>106.21549999999999</v>
      </c>
      <c r="L210" s="162">
        <f t="shared" si="3"/>
        <v>4.5</v>
      </c>
      <c r="M210" s="162">
        <v>212.56399999999999</v>
      </c>
      <c r="N210" s="162">
        <v>212.56399999999999</v>
      </c>
      <c r="O210" s="163">
        <v>0</v>
      </c>
      <c r="P210" s="164">
        <v>3</v>
      </c>
      <c r="Q210" s="162">
        <v>97.15</v>
      </c>
      <c r="R210" s="164">
        <v>4</v>
      </c>
      <c r="S210" s="162">
        <v>115.148</v>
      </c>
      <c r="T210" s="162">
        <v>0</v>
      </c>
      <c r="U210" s="165">
        <v>424.86199999999997</v>
      </c>
    </row>
    <row r="211" spans="1:21" s="166" customFormat="1" ht="86.25" outlineLevel="1" x14ac:dyDescent="0.3">
      <c r="A211" s="156" t="s">
        <v>383</v>
      </c>
      <c r="B211" s="157" t="s">
        <v>408</v>
      </c>
      <c r="C211" s="158" t="s">
        <v>421</v>
      </c>
      <c r="D211" s="159" t="s">
        <v>511</v>
      </c>
      <c r="E211" s="160" t="s">
        <v>512</v>
      </c>
      <c r="F211" s="159" t="s">
        <v>120</v>
      </c>
      <c r="G211" s="159" t="s">
        <v>124</v>
      </c>
      <c r="H211" s="161">
        <v>45349</v>
      </c>
      <c r="I211" s="161">
        <v>45352</v>
      </c>
      <c r="J211" s="160" t="s">
        <v>513</v>
      </c>
      <c r="K211" s="162">
        <v>117.31174999999999</v>
      </c>
      <c r="L211" s="162">
        <f t="shared" si="3"/>
        <v>5</v>
      </c>
      <c r="M211" s="162">
        <v>325.85899999999998</v>
      </c>
      <c r="N211" s="162">
        <v>325.85899999999998</v>
      </c>
      <c r="O211" s="163">
        <v>0</v>
      </c>
      <c r="P211" s="164">
        <v>3</v>
      </c>
      <c r="Q211" s="162">
        <v>62.56</v>
      </c>
      <c r="R211" s="164">
        <v>4</v>
      </c>
      <c r="S211" s="162">
        <v>80.828000000000003</v>
      </c>
      <c r="T211" s="162">
        <v>0</v>
      </c>
      <c r="U211" s="165">
        <v>469.24699999999996</v>
      </c>
    </row>
    <row r="212" spans="1:21" s="166" customFormat="1" ht="86.25" outlineLevel="1" x14ac:dyDescent="0.3">
      <c r="A212" s="156" t="s">
        <v>383</v>
      </c>
      <c r="B212" s="157" t="s">
        <v>514</v>
      </c>
      <c r="C212" s="158" t="s">
        <v>421</v>
      </c>
      <c r="D212" s="159" t="s">
        <v>511</v>
      </c>
      <c r="E212" s="160" t="s">
        <v>522</v>
      </c>
      <c r="F212" s="159" t="s">
        <v>120</v>
      </c>
      <c r="G212" s="159" t="s">
        <v>124</v>
      </c>
      <c r="H212" s="161">
        <v>45349</v>
      </c>
      <c r="I212" s="161">
        <v>45352</v>
      </c>
      <c r="J212" s="160" t="s">
        <v>513</v>
      </c>
      <c r="K212" s="162">
        <v>117.31174999999999</v>
      </c>
      <c r="L212" s="162">
        <f t="shared" si="3"/>
        <v>4</v>
      </c>
      <c r="M212" s="162">
        <v>325.85899999999998</v>
      </c>
      <c r="N212" s="162">
        <v>325.85899999999998</v>
      </c>
      <c r="O212" s="163">
        <v>0</v>
      </c>
      <c r="P212" s="164">
        <v>3</v>
      </c>
      <c r="Q212" s="162">
        <v>62.56</v>
      </c>
      <c r="R212" s="164">
        <v>4</v>
      </c>
      <c r="S212" s="162">
        <v>80.828000000000003</v>
      </c>
      <c r="T212" s="162">
        <v>0</v>
      </c>
      <c r="U212" s="165">
        <v>469.24699999999996</v>
      </c>
    </row>
    <row r="213" spans="1:21" s="166" customFormat="1" ht="51.75" outlineLevel="1" x14ac:dyDescent="0.3">
      <c r="A213" s="156" t="s">
        <v>383</v>
      </c>
      <c r="B213" s="157" t="s">
        <v>515</v>
      </c>
      <c r="C213" s="158" t="s">
        <v>421</v>
      </c>
      <c r="D213" s="159" t="s">
        <v>523</v>
      </c>
      <c r="E213" s="160" t="s">
        <v>235</v>
      </c>
      <c r="F213" s="159" t="s">
        <v>120</v>
      </c>
      <c r="G213" s="159" t="s">
        <v>124</v>
      </c>
      <c r="H213" s="161">
        <v>45361</v>
      </c>
      <c r="I213" s="161">
        <v>45367</v>
      </c>
      <c r="J213" s="160" t="s">
        <v>108</v>
      </c>
      <c r="K213" s="162">
        <v>149.45085714285713</v>
      </c>
      <c r="L213" s="162">
        <f t="shared" si="3"/>
        <v>5.5</v>
      </c>
      <c r="M213" s="162">
        <v>235.97800000000001</v>
      </c>
      <c r="N213" s="162">
        <v>235.97800000000001</v>
      </c>
      <c r="O213" s="163">
        <v>0</v>
      </c>
      <c r="P213" s="164">
        <v>6</v>
      </c>
      <c r="Q213" s="162">
        <v>407.774</v>
      </c>
      <c r="R213" s="164">
        <v>7</v>
      </c>
      <c r="S213" s="162">
        <v>386.404</v>
      </c>
      <c r="T213" s="162">
        <v>16</v>
      </c>
      <c r="U213" s="165">
        <v>1046.1559999999999</v>
      </c>
    </row>
    <row r="214" spans="1:21" s="166" customFormat="1" ht="103.5" outlineLevel="1" x14ac:dyDescent="0.3">
      <c r="A214" s="156" t="s">
        <v>383</v>
      </c>
      <c r="B214" s="157" t="s">
        <v>516</v>
      </c>
      <c r="C214" s="158" t="s">
        <v>421</v>
      </c>
      <c r="D214" s="159" t="s">
        <v>523</v>
      </c>
      <c r="E214" s="160" t="s">
        <v>524</v>
      </c>
      <c r="F214" s="159" t="s">
        <v>120</v>
      </c>
      <c r="G214" s="159" t="s">
        <v>124</v>
      </c>
      <c r="H214" s="161">
        <v>45361</v>
      </c>
      <c r="I214" s="161">
        <v>45367</v>
      </c>
      <c r="J214" s="160" t="s">
        <v>108</v>
      </c>
      <c r="K214" s="162">
        <v>149.45085714285713</v>
      </c>
      <c r="L214" s="162">
        <f t="shared" si="3"/>
        <v>7</v>
      </c>
      <c r="M214" s="162">
        <v>235.97800000000001</v>
      </c>
      <c r="N214" s="162">
        <v>235.97800000000001</v>
      </c>
      <c r="O214" s="163">
        <v>0</v>
      </c>
      <c r="P214" s="164">
        <v>6</v>
      </c>
      <c r="Q214" s="162">
        <v>407.774</v>
      </c>
      <c r="R214" s="164">
        <v>7</v>
      </c>
      <c r="S214" s="162">
        <v>386.404</v>
      </c>
      <c r="T214" s="162">
        <v>16</v>
      </c>
      <c r="U214" s="165">
        <v>1046.1559999999999</v>
      </c>
    </row>
    <row r="215" spans="1:21" s="166" customFormat="1" ht="69" outlineLevel="1" x14ac:dyDescent="0.3">
      <c r="A215" s="156" t="s">
        <v>383</v>
      </c>
      <c r="B215" s="157" t="s">
        <v>517</v>
      </c>
      <c r="C215" s="158" t="s">
        <v>421</v>
      </c>
      <c r="D215" s="159" t="s">
        <v>525</v>
      </c>
      <c r="E215" s="160" t="s">
        <v>492</v>
      </c>
      <c r="F215" s="159" t="s">
        <v>120</v>
      </c>
      <c r="G215" s="159" t="s">
        <v>124</v>
      </c>
      <c r="H215" s="161">
        <v>45355</v>
      </c>
      <c r="I215" s="161">
        <v>45358</v>
      </c>
      <c r="J215" s="160" t="s">
        <v>179</v>
      </c>
      <c r="K215" s="162">
        <v>88.063500000000005</v>
      </c>
      <c r="L215" s="162">
        <f t="shared" si="3"/>
        <v>4</v>
      </c>
      <c r="M215" s="162">
        <v>128.93600000000001</v>
      </c>
      <c r="N215" s="162">
        <v>128.93600000000001</v>
      </c>
      <c r="O215" s="163">
        <v>0</v>
      </c>
      <c r="P215" s="164">
        <v>3</v>
      </c>
      <c r="Q215" s="162">
        <v>100.63</v>
      </c>
      <c r="R215" s="164">
        <v>4</v>
      </c>
      <c r="S215" s="162">
        <v>122.688</v>
      </c>
      <c r="T215" s="162">
        <v>0</v>
      </c>
      <c r="U215" s="165">
        <v>352.25400000000002</v>
      </c>
    </row>
    <row r="216" spans="1:21" s="166" customFormat="1" ht="86.25" outlineLevel="1" x14ac:dyDescent="0.3">
      <c r="A216" s="156" t="s">
        <v>383</v>
      </c>
      <c r="B216" s="157" t="s">
        <v>518</v>
      </c>
      <c r="C216" s="158" t="s">
        <v>421</v>
      </c>
      <c r="D216" s="159" t="s">
        <v>525</v>
      </c>
      <c r="E216" s="160" t="s">
        <v>803</v>
      </c>
      <c r="F216" s="159" t="s">
        <v>120</v>
      </c>
      <c r="G216" s="159" t="s">
        <v>124</v>
      </c>
      <c r="H216" s="161">
        <v>45355</v>
      </c>
      <c r="I216" s="161">
        <v>45358</v>
      </c>
      <c r="J216" s="160" t="s">
        <v>179</v>
      </c>
      <c r="K216" s="162">
        <v>88.063500000000005</v>
      </c>
      <c r="L216" s="162">
        <f t="shared" si="3"/>
        <v>4</v>
      </c>
      <c r="M216" s="162">
        <v>128.93600000000001</v>
      </c>
      <c r="N216" s="162">
        <v>128.93600000000001</v>
      </c>
      <c r="O216" s="163">
        <v>0</v>
      </c>
      <c r="P216" s="164">
        <v>3</v>
      </c>
      <c r="Q216" s="162">
        <v>100.63</v>
      </c>
      <c r="R216" s="164">
        <v>4</v>
      </c>
      <c r="S216" s="162">
        <v>122.688</v>
      </c>
      <c r="T216" s="162">
        <v>0</v>
      </c>
      <c r="U216" s="165">
        <v>352.25400000000002</v>
      </c>
    </row>
    <row r="217" spans="1:21" s="166" customFormat="1" ht="86.25" outlineLevel="1" x14ac:dyDescent="0.3">
      <c r="A217" s="156" t="s">
        <v>383</v>
      </c>
      <c r="B217" s="157" t="s">
        <v>519</v>
      </c>
      <c r="C217" s="158" t="s">
        <v>421</v>
      </c>
      <c r="D217" s="159" t="s">
        <v>526</v>
      </c>
      <c r="E217" s="160" t="s">
        <v>512</v>
      </c>
      <c r="F217" s="159" t="s">
        <v>120</v>
      </c>
      <c r="G217" s="159" t="s">
        <v>124</v>
      </c>
      <c r="H217" s="161">
        <v>45362</v>
      </c>
      <c r="I217" s="161">
        <v>45367</v>
      </c>
      <c r="J217" s="160" t="s">
        <v>179</v>
      </c>
      <c r="K217" s="162">
        <v>80.164000000000001</v>
      </c>
      <c r="L217" s="162">
        <f t="shared" si="3"/>
        <v>5</v>
      </c>
      <c r="M217" s="162">
        <v>137.22499999999999</v>
      </c>
      <c r="N217" s="162">
        <v>137.22499999999999</v>
      </c>
      <c r="O217" s="163">
        <v>0</v>
      </c>
      <c r="P217" s="164">
        <v>5</v>
      </c>
      <c r="Q217" s="162">
        <v>160.46600000000001</v>
      </c>
      <c r="R217" s="164">
        <v>6</v>
      </c>
      <c r="S217" s="162">
        <v>183.29300000000001</v>
      </c>
      <c r="T217" s="162">
        <v>0</v>
      </c>
      <c r="U217" s="165">
        <v>480.98400000000004</v>
      </c>
    </row>
    <row r="218" spans="1:21" s="166" customFormat="1" ht="69" outlineLevel="1" x14ac:dyDescent="0.3">
      <c r="A218" s="156" t="s">
        <v>383</v>
      </c>
      <c r="B218" s="157" t="s">
        <v>520</v>
      </c>
      <c r="C218" s="158" t="s">
        <v>421</v>
      </c>
      <c r="D218" s="159" t="s">
        <v>422</v>
      </c>
      <c r="E218" s="160" t="s">
        <v>257</v>
      </c>
      <c r="F218" s="159" t="s">
        <v>120</v>
      </c>
      <c r="G218" s="159" t="s">
        <v>124</v>
      </c>
      <c r="H218" s="161">
        <v>45357</v>
      </c>
      <c r="I218" s="161">
        <v>45360</v>
      </c>
      <c r="J218" s="160" t="s">
        <v>110</v>
      </c>
      <c r="K218" s="162">
        <v>245.98450000000003</v>
      </c>
      <c r="L218" s="162">
        <f t="shared" si="3"/>
        <v>4</v>
      </c>
      <c r="M218" s="162">
        <v>510.53899999999999</v>
      </c>
      <c r="N218" s="162">
        <v>510.53899999999999</v>
      </c>
      <c r="O218" s="163">
        <v>0</v>
      </c>
      <c r="P218" s="164">
        <v>3</v>
      </c>
      <c r="Q218" s="162">
        <v>236.09399999999999</v>
      </c>
      <c r="R218" s="164">
        <v>4</v>
      </c>
      <c r="S218" s="162">
        <v>237.30500000000001</v>
      </c>
      <c r="T218" s="162">
        <v>0</v>
      </c>
      <c r="U218" s="165">
        <v>983.9380000000001</v>
      </c>
    </row>
    <row r="219" spans="1:21" s="166" customFormat="1" ht="86.25" outlineLevel="1" x14ac:dyDescent="0.3">
      <c r="A219" s="156" t="s">
        <v>383</v>
      </c>
      <c r="B219" s="157" t="s">
        <v>521</v>
      </c>
      <c r="C219" s="158" t="s">
        <v>421</v>
      </c>
      <c r="D219" s="159" t="s">
        <v>527</v>
      </c>
      <c r="E219" s="160" t="s">
        <v>804</v>
      </c>
      <c r="F219" s="159" t="s">
        <v>120</v>
      </c>
      <c r="G219" s="159" t="s">
        <v>124</v>
      </c>
      <c r="H219" s="161">
        <v>45355</v>
      </c>
      <c r="I219" s="161">
        <v>45358</v>
      </c>
      <c r="J219" s="160" t="s">
        <v>107</v>
      </c>
      <c r="K219" s="162">
        <v>68.766999999999996</v>
      </c>
      <c r="L219" s="162">
        <f t="shared" si="3"/>
        <v>4</v>
      </c>
      <c r="M219" s="162">
        <v>251.96799999999999</v>
      </c>
      <c r="N219" s="162">
        <v>251.96799999999999</v>
      </c>
      <c r="O219" s="163">
        <v>0</v>
      </c>
      <c r="P219" s="164">
        <v>3</v>
      </c>
      <c r="Q219" s="162">
        <v>0</v>
      </c>
      <c r="R219" s="164">
        <v>4</v>
      </c>
      <c r="S219" s="162">
        <v>0</v>
      </c>
      <c r="T219" s="162">
        <v>23.1</v>
      </c>
      <c r="U219" s="165">
        <v>275.06799999999998</v>
      </c>
    </row>
    <row r="220" spans="1:21" s="166" customFormat="1" ht="155.25" outlineLevel="1" x14ac:dyDescent="0.3">
      <c r="A220" s="156" t="s">
        <v>383</v>
      </c>
      <c r="B220" s="157" t="s">
        <v>528</v>
      </c>
      <c r="C220" s="158" t="s">
        <v>421</v>
      </c>
      <c r="D220" s="159" t="s">
        <v>527</v>
      </c>
      <c r="E220" s="160" t="s">
        <v>805</v>
      </c>
      <c r="F220" s="159" t="s">
        <v>120</v>
      </c>
      <c r="G220" s="159" t="s">
        <v>124</v>
      </c>
      <c r="H220" s="161">
        <v>45355</v>
      </c>
      <c r="I220" s="161">
        <v>45358</v>
      </c>
      <c r="J220" s="160" t="s">
        <v>107</v>
      </c>
      <c r="K220" s="162">
        <v>63.582999999999998</v>
      </c>
      <c r="L220" s="162">
        <f t="shared" si="3"/>
        <v>4</v>
      </c>
      <c r="M220" s="162">
        <v>231.232</v>
      </c>
      <c r="N220" s="162">
        <v>231.232</v>
      </c>
      <c r="O220" s="163">
        <v>0</v>
      </c>
      <c r="P220" s="164">
        <v>3</v>
      </c>
      <c r="Q220" s="162">
        <v>0</v>
      </c>
      <c r="R220" s="164">
        <v>4</v>
      </c>
      <c r="S220" s="162">
        <v>0</v>
      </c>
      <c r="T220" s="162">
        <v>23.1</v>
      </c>
      <c r="U220" s="165">
        <v>254.33199999999999</v>
      </c>
    </row>
    <row r="221" spans="1:21" s="166" customFormat="1" ht="51.75" outlineLevel="1" x14ac:dyDescent="0.3">
      <c r="A221" s="156" t="s">
        <v>383</v>
      </c>
      <c r="B221" s="157" t="s">
        <v>529</v>
      </c>
      <c r="C221" s="158" t="s">
        <v>421</v>
      </c>
      <c r="D221" s="159" t="s">
        <v>536</v>
      </c>
      <c r="E221" s="160" t="s">
        <v>537</v>
      </c>
      <c r="F221" s="159" t="s">
        <v>120</v>
      </c>
      <c r="G221" s="159" t="s">
        <v>124</v>
      </c>
      <c r="H221" s="161">
        <v>45361</v>
      </c>
      <c r="I221" s="161">
        <v>45364</v>
      </c>
      <c r="J221" s="160" t="s">
        <v>179</v>
      </c>
      <c r="K221" s="162">
        <v>77.855500000000006</v>
      </c>
      <c r="L221" s="162">
        <f t="shared" si="3"/>
        <v>4</v>
      </c>
      <c r="M221" s="162">
        <v>133.86500000000001</v>
      </c>
      <c r="N221" s="162">
        <v>133.86500000000001</v>
      </c>
      <c r="O221" s="163">
        <v>0</v>
      </c>
      <c r="P221" s="164">
        <v>3</v>
      </c>
      <c r="Q221" s="162">
        <v>55.158000000000001</v>
      </c>
      <c r="R221" s="164">
        <v>4</v>
      </c>
      <c r="S221" s="162">
        <v>122.399</v>
      </c>
      <c r="T221" s="162"/>
      <c r="U221" s="165">
        <v>311.42200000000003</v>
      </c>
    </row>
    <row r="222" spans="1:21" s="166" customFormat="1" ht="103.5" outlineLevel="1" x14ac:dyDescent="0.3">
      <c r="A222" s="156" t="s">
        <v>383</v>
      </c>
      <c r="B222" s="157" t="s">
        <v>530</v>
      </c>
      <c r="C222" s="158" t="s">
        <v>421</v>
      </c>
      <c r="D222" s="159" t="s">
        <v>536</v>
      </c>
      <c r="E222" s="160" t="s">
        <v>538</v>
      </c>
      <c r="F222" s="159" t="s">
        <v>120</v>
      </c>
      <c r="G222" s="159" t="s">
        <v>124</v>
      </c>
      <c r="H222" s="161">
        <v>45361</v>
      </c>
      <c r="I222" s="161">
        <v>45364</v>
      </c>
      <c r="J222" s="160" t="s">
        <v>179</v>
      </c>
      <c r="K222" s="162">
        <v>78.931250000000006</v>
      </c>
      <c r="L222" s="162">
        <f t="shared" si="3"/>
        <v>4</v>
      </c>
      <c r="M222" s="162">
        <v>133.86500000000001</v>
      </c>
      <c r="N222" s="162">
        <v>133.86500000000001</v>
      </c>
      <c r="O222" s="163">
        <v>0</v>
      </c>
      <c r="P222" s="164">
        <v>3</v>
      </c>
      <c r="Q222" s="162">
        <v>59.47</v>
      </c>
      <c r="R222" s="164">
        <v>4</v>
      </c>
      <c r="S222" s="162">
        <v>122.39</v>
      </c>
      <c r="T222" s="162">
        <v>0</v>
      </c>
      <c r="U222" s="165">
        <v>315.72500000000002</v>
      </c>
    </row>
    <row r="223" spans="1:21" s="166" customFormat="1" ht="69" outlineLevel="1" x14ac:dyDescent="0.3">
      <c r="A223" s="156" t="s">
        <v>383</v>
      </c>
      <c r="B223" s="157" t="s">
        <v>531</v>
      </c>
      <c r="C223" s="158" t="s">
        <v>421</v>
      </c>
      <c r="D223" s="159" t="s">
        <v>539</v>
      </c>
      <c r="E223" s="160" t="s">
        <v>806</v>
      </c>
      <c r="F223" s="159" t="s">
        <v>120</v>
      </c>
      <c r="G223" s="159" t="s">
        <v>124</v>
      </c>
      <c r="H223" s="161">
        <v>45369</v>
      </c>
      <c r="I223" s="161">
        <v>45372</v>
      </c>
      <c r="J223" s="160" t="s">
        <v>108</v>
      </c>
      <c r="K223" s="162">
        <v>49.324750000000002</v>
      </c>
      <c r="L223" s="162">
        <f t="shared" si="3"/>
        <v>4</v>
      </c>
      <c r="M223" s="162">
        <v>197.29900000000001</v>
      </c>
      <c r="N223" s="162">
        <v>197.29900000000001</v>
      </c>
      <c r="O223" s="163">
        <v>0</v>
      </c>
      <c r="P223" s="164">
        <v>3</v>
      </c>
      <c r="Q223" s="162">
        <v>0</v>
      </c>
      <c r="R223" s="164">
        <v>4</v>
      </c>
      <c r="S223" s="162">
        <v>0</v>
      </c>
      <c r="T223" s="162">
        <v>0</v>
      </c>
      <c r="U223" s="165">
        <v>197.29900000000001</v>
      </c>
    </row>
    <row r="224" spans="1:21" s="166" customFormat="1" ht="69" outlineLevel="1" x14ac:dyDescent="0.3">
      <c r="A224" s="156" t="s">
        <v>383</v>
      </c>
      <c r="B224" s="157" t="s">
        <v>532</v>
      </c>
      <c r="C224" s="158" t="s">
        <v>421</v>
      </c>
      <c r="D224" s="159" t="s">
        <v>668</v>
      </c>
      <c r="E224" s="160" t="s">
        <v>177</v>
      </c>
      <c r="F224" s="159" t="s">
        <v>120</v>
      </c>
      <c r="G224" s="159" t="s">
        <v>124</v>
      </c>
      <c r="H224" s="161">
        <v>45376</v>
      </c>
      <c r="I224" s="161">
        <v>45380</v>
      </c>
      <c r="J224" s="160" t="s">
        <v>179</v>
      </c>
      <c r="K224" s="162">
        <v>88.210999999999984</v>
      </c>
      <c r="L224" s="162">
        <f t="shared" si="3"/>
        <v>5</v>
      </c>
      <c r="M224" s="162">
        <v>165.38399999999999</v>
      </c>
      <c r="N224" s="162">
        <v>165.38399999999999</v>
      </c>
      <c r="O224" s="163">
        <v>0</v>
      </c>
      <c r="P224" s="164">
        <v>4</v>
      </c>
      <c r="Q224" s="162">
        <v>117.17</v>
      </c>
      <c r="R224" s="164">
        <v>5</v>
      </c>
      <c r="S224" s="162">
        <v>158.501</v>
      </c>
      <c r="T224" s="162">
        <v>0</v>
      </c>
      <c r="U224" s="165">
        <v>441.05499999999995</v>
      </c>
    </row>
    <row r="225" spans="1:21" s="166" customFormat="1" ht="69" outlineLevel="1" x14ac:dyDescent="0.3">
      <c r="A225" s="156" t="s">
        <v>383</v>
      </c>
      <c r="B225" s="157" t="s">
        <v>533</v>
      </c>
      <c r="C225" s="158" t="s">
        <v>421</v>
      </c>
      <c r="D225" s="159" t="s">
        <v>669</v>
      </c>
      <c r="E225" s="160" t="s">
        <v>670</v>
      </c>
      <c r="F225" s="159" t="s">
        <v>120</v>
      </c>
      <c r="G225" s="159" t="s">
        <v>124</v>
      </c>
      <c r="H225" s="161">
        <v>45362</v>
      </c>
      <c r="I225" s="161">
        <v>45366</v>
      </c>
      <c r="J225" s="160" t="s">
        <v>109</v>
      </c>
      <c r="K225" s="162">
        <v>153.8682</v>
      </c>
      <c r="L225" s="162">
        <f t="shared" si="3"/>
        <v>5</v>
      </c>
      <c r="M225" s="162">
        <v>526.19200000000001</v>
      </c>
      <c r="N225" s="162">
        <v>526.19200000000001</v>
      </c>
      <c r="O225" s="163">
        <v>0</v>
      </c>
      <c r="P225" s="164">
        <v>4</v>
      </c>
      <c r="Q225" s="162">
        <v>99.231999999999999</v>
      </c>
      <c r="R225" s="164">
        <v>5</v>
      </c>
      <c r="S225" s="162">
        <v>143.917</v>
      </c>
      <c r="T225" s="162">
        <v>0</v>
      </c>
      <c r="U225" s="165">
        <v>769.34100000000001</v>
      </c>
    </row>
    <row r="226" spans="1:21" s="166" customFormat="1" ht="69" outlineLevel="1" x14ac:dyDescent="0.3">
      <c r="A226" s="156" t="s">
        <v>383</v>
      </c>
      <c r="B226" s="157" t="s">
        <v>534</v>
      </c>
      <c r="C226" s="158" t="s">
        <v>421</v>
      </c>
      <c r="D226" s="159" t="s">
        <v>669</v>
      </c>
      <c r="E226" s="160" t="s">
        <v>507</v>
      </c>
      <c r="F226" s="159" t="s">
        <v>120</v>
      </c>
      <c r="G226" s="159" t="s">
        <v>124</v>
      </c>
      <c r="H226" s="161">
        <v>45362</v>
      </c>
      <c r="I226" s="161">
        <v>45366</v>
      </c>
      <c r="J226" s="160" t="s">
        <v>109</v>
      </c>
      <c r="K226" s="162">
        <v>153.8682</v>
      </c>
      <c r="L226" s="162">
        <f t="shared" si="3"/>
        <v>5</v>
      </c>
      <c r="M226" s="162">
        <v>526.19200000000001</v>
      </c>
      <c r="N226" s="162">
        <v>526.19200000000001</v>
      </c>
      <c r="O226" s="163">
        <v>0</v>
      </c>
      <c r="P226" s="164">
        <v>4</v>
      </c>
      <c r="Q226" s="162">
        <v>99.231999999999999</v>
      </c>
      <c r="R226" s="164">
        <v>5</v>
      </c>
      <c r="S226" s="162">
        <v>143.917</v>
      </c>
      <c r="T226" s="162">
        <v>0</v>
      </c>
      <c r="U226" s="165">
        <v>769.34100000000001</v>
      </c>
    </row>
    <row r="227" spans="1:21" s="166" customFormat="1" ht="69" outlineLevel="1" x14ac:dyDescent="0.3">
      <c r="A227" s="156" t="s">
        <v>383</v>
      </c>
      <c r="B227" s="157" t="s">
        <v>535</v>
      </c>
      <c r="C227" s="158" t="s">
        <v>421</v>
      </c>
      <c r="D227" s="159" t="s">
        <v>671</v>
      </c>
      <c r="E227" s="160" t="s">
        <v>672</v>
      </c>
      <c r="F227" s="159" t="s">
        <v>120</v>
      </c>
      <c r="G227" s="159" t="s">
        <v>124</v>
      </c>
      <c r="H227" s="161">
        <v>45368</v>
      </c>
      <c r="I227" s="161">
        <v>45374</v>
      </c>
      <c r="J227" s="160" t="s">
        <v>108</v>
      </c>
      <c r="K227" s="162">
        <v>0</v>
      </c>
      <c r="L227" s="162">
        <f t="shared" si="3"/>
        <v>7</v>
      </c>
      <c r="M227" s="162">
        <v>0</v>
      </c>
      <c r="N227" s="162">
        <v>0</v>
      </c>
      <c r="O227" s="163">
        <v>0</v>
      </c>
      <c r="P227" s="164">
        <v>6</v>
      </c>
      <c r="Q227" s="162">
        <v>0</v>
      </c>
      <c r="R227" s="164">
        <v>7</v>
      </c>
      <c r="S227" s="162">
        <v>0</v>
      </c>
      <c r="T227" s="162">
        <v>0</v>
      </c>
      <c r="U227" s="165">
        <v>0</v>
      </c>
    </row>
    <row r="228" spans="1:21" s="166" customFormat="1" ht="69" outlineLevel="1" x14ac:dyDescent="0.3">
      <c r="A228" s="156" t="s">
        <v>383</v>
      </c>
      <c r="B228" s="157" t="s">
        <v>673</v>
      </c>
      <c r="C228" s="158" t="s">
        <v>421</v>
      </c>
      <c r="D228" s="159" t="s">
        <v>671</v>
      </c>
      <c r="E228" s="160" t="s">
        <v>502</v>
      </c>
      <c r="F228" s="159" t="s">
        <v>120</v>
      </c>
      <c r="G228" s="159" t="s">
        <v>124</v>
      </c>
      <c r="H228" s="161">
        <v>45368</v>
      </c>
      <c r="I228" s="161">
        <v>45374</v>
      </c>
      <c r="J228" s="160" t="s">
        <v>108</v>
      </c>
      <c r="K228" s="162">
        <v>175.74242857142858</v>
      </c>
      <c r="L228" s="162">
        <f t="shared" si="3"/>
        <v>6</v>
      </c>
      <c r="M228" s="162">
        <v>290.92</v>
      </c>
      <c r="N228" s="162">
        <v>290.92</v>
      </c>
      <c r="O228" s="163">
        <v>0</v>
      </c>
      <c r="P228" s="164">
        <v>6</v>
      </c>
      <c r="Q228" s="162">
        <v>530.87400000000002</v>
      </c>
      <c r="R228" s="164">
        <v>7</v>
      </c>
      <c r="S228" s="162">
        <v>378.827</v>
      </c>
      <c r="T228" s="162">
        <v>29.576000000000001</v>
      </c>
      <c r="U228" s="165">
        <v>1230.1970000000001</v>
      </c>
    </row>
    <row r="229" spans="1:21" s="166" customFormat="1" ht="86.25" outlineLevel="1" x14ac:dyDescent="0.3">
      <c r="A229" s="156" t="s">
        <v>383</v>
      </c>
      <c r="B229" s="157" t="s">
        <v>674</v>
      </c>
      <c r="C229" s="158" t="s">
        <v>421</v>
      </c>
      <c r="D229" s="159" t="s">
        <v>675</v>
      </c>
      <c r="E229" s="160" t="s">
        <v>676</v>
      </c>
      <c r="F229" s="159" t="s">
        <v>120</v>
      </c>
      <c r="G229" s="159" t="s">
        <v>124</v>
      </c>
      <c r="H229" s="161">
        <v>45375</v>
      </c>
      <c r="I229" s="161">
        <v>45379</v>
      </c>
      <c r="J229" s="160" t="s">
        <v>677</v>
      </c>
      <c r="K229" s="162">
        <v>81.547200000000004</v>
      </c>
      <c r="L229" s="162">
        <f t="shared" si="3"/>
        <v>5</v>
      </c>
      <c r="M229" s="162">
        <v>297.28800000000001</v>
      </c>
      <c r="N229" s="162">
        <v>297.28800000000001</v>
      </c>
      <c r="O229" s="163">
        <v>0</v>
      </c>
      <c r="P229" s="164">
        <v>4</v>
      </c>
      <c r="Q229" s="162">
        <v>55.223999999999997</v>
      </c>
      <c r="R229" s="164">
        <v>5</v>
      </c>
      <c r="S229" s="162">
        <v>55.223999999999997</v>
      </c>
      <c r="T229" s="162">
        <v>0</v>
      </c>
      <c r="U229" s="165">
        <v>407.73599999999999</v>
      </c>
    </row>
    <row r="230" spans="1:21" s="166" customFormat="1" ht="51.75" outlineLevel="1" x14ac:dyDescent="0.3">
      <c r="A230" s="156" t="s">
        <v>409</v>
      </c>
      <c r="B230" s="157" t="s">
        <v>80</v>
      </c>
      <c r="C230" s="158" t="s">
        <v>421</v>
      </c>
      <c r="D230" s="159" t="s">
        <v>258</v>
      </c>
      <c r="E230" s="160" t="s">
        <v>236</v>
      </c>
      <c r="F230" s="159" t="s">
        <v>124</v>
      </c>
      <c r="G230" s="159" t="s">
        <v>120</v>
      </c>
      <c r="H230" s="161">
        <v>45216</v>
      </c>
      <c r="I230" s="161">
        <v>45219</v>
      </c>
      <c r="J230" s="160" t="s">
        <v>108</v>
      </c>
      <c r="K230" s="162">
        <v>0</v>
      </c>
      <c r="L230" s="162">
        <f t="shared" si="3"/>
        <v>4</v>
      </c>
      <c r="M230" s="162">
        <v>0</v>
      </c>
      <c r="N230" s="162">
        <v>0</v>
      </c>
      <c r="O230" s="163">
        <v>0</v>
      </c>
      <c r="P230" s="164">
        <v>3</v>
      </c>
      <c r="Q230" s="162">
        <v>0</v>
      </c>
      <c r="R230" s="164">
        <v>4</v>
      </c>
      <c r="S230" s="162">
        <v>0</v>
      </c>
      <c r="T230" s="162">
        <v>0</v>
      </c>
      <c r="U230" s="165">
        <v>0</v>
      </c>
    </row>
    <row r="231" spans="1:21" s="166" customFormat="1" ht="51.75" outlineLevel="1" x14ac:dyDescent="0.3">
      <c r="A231" s="156" t="s">
        <v>696</v>
      </c>
      <c r="B231" s="157" t="s">
        <v>697</v>
      </c>
      <c r="C231" s="158" t="s">
        <v>421</v>
      </c>
      <c r="D231" s="159" t="s">
        <v>678</v>
      </c>
      <c r="E231" s="160" t="s">
        <v>679</v>
      </c>
      <c r="F231" s="159" t="s">
        <v>120</v>
      </c>
      <c r="G231" s="159" t="s">
        <v>124</v>
      </c>
      <c r="H231" s="161">
        <v>45355</v>
      </c>
      <c r="I231" s="161">
        <v>45359</v>
      </c>
      <c r="J231" s="160" t="s">
        <v>170</v>
      </c>
      <c r="K231" s="162">
        <v>188.2236</v>
      </c>
      <c r="L231" s="162">
        <f t="shared" si="3"/>
        <v>5</v>
      </c>
      <c r="M231" s="162">
        <v>318.18</v>
      </c>
      <c r="N231" s="162">
        <v>318.18</v>
      </c>
      <c r="O231" s="163">
        <v>0</v>
      </c>
      <c r="P231" s="164">
        <v>4</v>
      </c>
      <c r="Q231" s="162">
        <v>327.2</v>
      </c>
      <c r="R231" s="164">
        <v>5</v>
      </c>
      <c r="S231" s="162">
        <v>250.01900000000001</v>
      </c>
      <c r="T231" s="162">
        <v>45.719000000000001</v>
      </c>
      <c r="U231" s="165">
        <v>941.11800000000005</v>
      </c>
    </row>
    <row r="232" spans="1:21" s="166" customFormat="1" ht="51.75" outlineLevel="1" x14ac:dyDescent="0.3">
      <c r="A232" s="156" t="s">
        <v>698</v>
      </c>
      <c r="B232" s="157" t="s">
        <v>81</v>
      </c>
      <c r="C232" s="158" t="s">
        <v>421</v>
      </c>
      <c r="D232" s="159" t="s">
        <v>680</v>
      </c>
      <c r="E232" s="160" t="s">
        <v>681</v>
      </c>
      <c r="F232" s="159" t="s">
        <v>120</v>
      </c>
      <c r="G232" s="159" t="s">
        <v>124</v>
      </c>
      <c r="H232" s="161">
        <v>45348</v>
      </c>
      <c r="I232" s="161">
        <v>45353</v>
      </c>
      <c r="J232" s="160" t="s">
        <v>682</v>
      </c>
      <c r="K232" s="162">
        <v>216.49599999999998</v>
      </c>
      <c r="L232" s="162">
        <f t="shared" si="3"/>
        <v>5.5</v>
      </c>
      <c r="M232" s="162">
        <v>483.87099999999998</v>
      </c>
      <c r="N232" s="162">
        <v>483.87099999999998</v>
      </c>
      <c r="O232" s="163">
        <v>0</v>
      </c>
      <c r="P232" s="164">
        <v>5</v>
      </c>
      <c r="Q232" s="162">
        <v>475.459</v>
      </c>
      <c r="R232" s="164">
        <v>6</v>
      </c>
      <c r="S232" s="162">
        <v>339.64600000000002</v>
      </c>
      <c r="T232" s="162">
        <v>0</v>
      </c>
      <c r="U232" s="165">
        <v>1298.9759999999999</v>
      </c>
    </row>
    <row r="233" spans="1:21" s="166" customFormat="1" ht="86.25" outlineLevel="1" x14ac:dyDescent="0.3">
      <c r="A233" s="156" t="s">
        <v>698</v>
      </c>
      <c r="B233" s="157" t="s">
        <v>84</v>
      </c>
      <c r="C233" s="158" t="s">
        <v>421</v>
      </c>
      <c r="D233" s="159" t="s">
        <v>683</v>
      </c>
      <c r="E233" s="160" t="s">
        <v>807</v>
      </c>
      <c r="F233" s="159" t="s">
        <v>124</v>
      </c>
      <c r="G233" s="159" t="s">
        <v>120</v>
      </c>
      <c r="H233" s="161">
        <v>45305</v>
      </c>
      <c r="I233" s="161">
        <v>45308</v>
      </c>
      <c r="J233" s="160" t="s">
        <v>102</v>
      </c>
      <c r="K233" s="162">
        <v>0</v>
      </c>
      <c r="L233" s="162">
        <f t="shared" si="3"/>
        <v>4</v>
      </c>
      <c r="M233" s="162">
        <v>0</v>
      </c>
      <c r="N233" s="162">
        <v>0</v>
      </c>
      <c r="O233" s="163">
        <v>0</v>
      </c>
      <c r="P233" s="164">
        <v>3</v>
      </c>
      <c r="Q233" s="162">
        <v>0</v>
      </c>
      <c r="R233" s="164">
        <v>4</v>
      </c>
      <c r="S233" s="162">
        <v>0</v>
      </c>
      <c r="T233" s="162">
        <v>0</v>
      </c>
      <c r="U233" s="165">
        <v>0</v>
      </c>
    </row>
    <row r="234" spans="1:21" s="166" customFormat="1" ht="51.75" outlineLevel="1" x14ac:dyDescent="0.3">
      <c r="A234" s="156" t="s">
        <v>698</v>
      </c>
      <c r="B234" s="157" t="s">
        <v>136</v>
      </c>
      <c r="C234" s="158" t="s">
        <v>421</v>
      </c>
      <c r="D234" s="159" t="s">
        <v>684</v>
      </c>
      <c r="E234" s="160" t="s">
        <v>685</v>
      </c>
      <c r="F234" s="159" t="s">
        <v>124</v>
      </c>
      <c r="G234" s="159" t="s">
        <v>120</v>
      </c>
      <c r="H234" s="161">
        <v>45328</v>
      </c>
      <c r="I234" s="161">
        <v>45332</v>
      </c>
      <c r="J234" s="160" t="s">
        <v>102</v>
      </c>
      <c r="K234" s="162">
        <v>0</v>
      </c>
      <c r="L234" s="162">
        <f t="shared" si="3"/>
        <v>5</v>
      </c>
      <c r="M234" s="162">
        <v>0</v>
      </c>
      <c r="N234" s="162">
        <v>0</v>
      </c>
      <c r="O234" s="163">
        <v>0</v>
      </c>
      <c r="P234" s="164">
        <v>4</v>
      </c>
      <c r="Q234" s="162">
        <v>0</v>
      </c>
      <c r="R234" s="164">
        <v>5</v>
      </c>
      <c r="S234" s="162">
        <v>0</v>
      </c>
      <c r="T234" s="162">
        <v>0</v>
      </c>
      <c r="U234" s="165">
        <v>0</v>
      </c>
    </row>
    <row r="235" spans="1:21" s="166" customFormat="1" ht="51.75" outlineLevel="1" x14ac:dyDescent="0.3">
      <c r="A235" s="156" t="s">
        <v>698</v>
      </c>
      <c r="B235" s="157" t="s">
        <v>224</v>
      </c>
      <c r="C235" s="158" t="s">
        <v>421</v>
      </c>
      <c r="D235" s="159" t="s">
        <v>686</v>
      </c>
      <c r="E235" s="160" t="s">
        <v>687</v>
      </c>
      <c r="F235" s="159" t="s">
        <v>124</v>
      </c>
      <c r="G235" s="159" t="s">
        <v>120</v>
      </c>
      <c r="H235" s="161">
        <v>45328</v>
      </c>
      <c r="I235" s="161">
        <v>45332</v>
      </c>
      <c r="J235" s="160" t="s">
        <v>170</v>
      </c>
      <c r="K235" s="162">
        <v>0</v>
      </c>
      <c r="L235" s="162">
        <f t="shared" si="3"/>
        <v>5</v>
      </c>
      <c r="M235" s="162">
        <v>0</v>
      </c>
      <c r="N235" s="162">
        <v>0</v>
      </c>
      <c r="O235" s="163">
        <v>0</v>
      </c>
      <c r="P235" s="164">
        <v>4</v>
      </c>
      <c r="Q235" s="162">
        <v>0</v>
      </c>
      <c r="R235" s="164">
        <v>5</v>
      </c>
      <c r="S235" s="162">
        <v>0</v>
      </c>
      <c r="T235" s="162">
        <v>0</v>
      </c>
      <c r="U235" s="165">
        <v>0</v>
      </c>
    </row>
    <row r="236" spans="1:21" s="166" customFormat="1" ht="51.75" outlineLevel="1" x14ac:dyDescent="0.3">
      <c r="A236" s="156" t="s">
        <v>698</v>
      </c>
      <c r="B236" s="157" t="s">
        <v>225</v>
      </c>
      <c r="C236" s="158" t="s">
        <v>421</v>
      </c>
      <c r="D236" s="159" t="s">
        <v>688</v>
      </c>
      <c r="E236" s="160" t="s">
        <v>681</v>
      </c>
      <c r="F236" s="159" t="s">
        <v>124</v>
      </c>
      <c r="G236" s="159" t="s">
        <v>120</v>
      </c>
      <c r="H236" s="161">
        <v>45328</v>
      </c>
      <c r="I236" s="161">
        <v>45332</v>
      </c>
      <c r="J236" s="160" t="s">
        <v>682</v>
      </c>
      <c r="K236" s="162">
        <v>0</v>
      </c>
      <c r="L236" s="162">
        <f t="shared" si="3"/>
        <v>5.5</v>
      </c>
      <c r="M236" s="162">
        <v>0</v>
      </c>
      <c r="N236" s="162">
        <v>0</v>
      </c>
      <c r="O236" s="163">
        <v>0</v>
      </c>
      <c r="P236" s="164">
        <v>4</v>
      </c>
      <c r="Q236" s="162">
        <v>0</v>
      </c>
      <c r="R236" s="164">
        <v>5</v>
      </c>
      <c r="S236" s="162">
        <v>0</v>
      </c>
      <c r="T236" s="162">
        <v>0</v>
      </c>
      <c r="U236" s="165">
        <v>0</v>
      </c>
    </row>
    <row r="237" spans="1:21" s="166" customFormat="1" ht="51.75" outlineLevel="1" x14ac:dyDescent="0.3">
      <c r="A237" s="156" t="s">
        <v>698</v>
      </c>
      <c r="B237" s="157" t="s">
        <v>226</v>
      </c>
      <c r="C237" s="158" t="s">
        <v>421</v>
      </c>
      <c r="D237" s="159" t="s">
        <v>689</v>
      </c>
      <c r="E237" s="160" t="s">
        <v>687</v>
      </c>
      <c r="F237" s="159" t="s">
        <v>124</v>
      </c>
      <c r="G237" s="159" t="s">
        <v>120</v>
      </c>
      <c r="H237" s="161">
        <v>45354</v>
      </c>
      <c r="I237" s="161">
        <v>45358</v>
      </c>
      <c r="J237" s="160" t="s">
        <v>103</v>
      </c>
      <c r="K237" s="162">
        <v>0</v>
      </c>
      <c r="L237" s="162">
        <f t="shared" si="3"/>
        <v>5</v>
      </c>
      <c r="M237" s="162">
        <v>0</v>
      </c>
      <c r="N237" s="162">
        <v>0</v>
      </c>
      <c r="O237" s="163">
        <v>0</v>
      </c>
      <c r="P237" s="164">
        <v>4</v>
      </c>
      <c r="Q237" s="162">
        <v>0</v>
      </c>
      <c r="R237" s="164">
        <v>5</v>
      </c>
      <c r="S237" s="162">
        <v>0</v>
      </c>
      <c r="T237" s="162">
        <v>0</v>
      </c>
      <c r="U237" s="165">
        <v>0</v>
      </c>
    </row>
    <row r="238" spans="1:21" s="166" customFormat="1" ht="51.75" outlineLevel="1" x14ac:dyDescent="0.3">
      <c r="A238" s="156" t="s">
        <v>698</v>
      </c>
      <c r="B238" s="157" t="s">
        <v>227</v>
      </c>
      <c r="C238" s="158" t="s">
        <v>421</v>
      </c>
      <c r="D238" s="159" t="s">
        <v>690</v>
      </c>
      <c r="E238" s="160" t="s">
        <v>691</v>
      </c>
      <c r="F238" s="159" t="s">
        <v>124</v>
      </c>
      <c r="G238" s="159" t="s">
        <v>120</v>
      </c>
      <c r="H238" s="161">
        <v>45354</v>
      </c>
      <c r="I238" s="161">
        <v>45358</v>
      </c>
      <c r="J238" s="160" t="s">
        <v>103</v>
      </c>
      <c r="K238" s="162">
        <v>0</v>
      </c>
      <c r="L238" s="162">
        <f t="shared" si="3"/>
        <v>5</v>
      </c>
      <c r="M238" s="162">
        <v>0</v>
      </c>
      <c r="N238" s="162">
        <v>0</v>
      </c>
      <c r="O238" s="163">
        <v>0</v>
      </c>
      <c r="P238" s="164">
        <v>4</v>
      </c>
      <c r="Q238" s="162">
        <v>0</v>
      </c>
      <c r="R238" s="164">
        <v>5</v>
      </c>
      <c r="S238" s="162">
        <v>0</v>
      </c>
      <c r="T238" s="162">
        <v>0</v>
      </c>
      <c r="U238" s="165">
        <v>0</v>
      </c>
    </row>
    <row r="239" spans="1:21" s="166" customFormat="1" ht="69" outlineLevel="1" x14ac:dyDescent="0.3">
      <c r="A239" s="156" t="s">
        <v>698</v>
      </c>
      <c r="B239" s="157" t="s">
        <v>228</v>
      </c>
      <c r="C239" s="158" t="s">
        <v>421</v>
      </c>
      <c r="D239" s="159" t="s">
        <v>692</v>
      </c>
      <c r="E239" s="160" t="s">
        <v>693</v>
      </c>
      <c r="F239" s="159" t="s">
        <v>124</v>
      </c>
      <c r="G239" s="159" t="s">
        <v>120</v>
      </c>
      <c r="H239" s="161">
        <v>45354</v>
      </c>
      <c r="I239" s="161">
        <v>45358</v>
      </c>
      <c r="J239" s="160" t="s">
        <v>103</v>
      </c>
      <c r="K239" s="162">
        <v>0</v>
      </c>
      <c r="L239" s="162">
        <f t="shared" si="3"/>
        <v>5</v>
      </c>
      <c r="M239" s="162">
        <v>0</v>
      </c>
      <c r="N239" s="162">
        <v>0</v>
      </c>
      <c r="O239" s="163">
        <v>0</v>
      </c>
      <c r="P239" s="164">
        <v>4</v>
      </c>
      <c r="Q239" s="162">
        <v>0</v>
      </c>
      <c r="R239" s="164">
        <v>5</v>
      </c>
      <c r="S239" s="162">
        <v>0</v>
      </c>
      <c r="T239" s="162">
        <v>0</v>
      </c>
      <c r="U239" s="165">
        <v>0</v>
      </c>
    </row>
    <row r="240" spans="1:21" s="166" customFormat="1" ht="69" outlineLevel="1" x14ac:dyDescent="0.3">
      <c r="A240" s="156" t="s">
        <v>699</v>
      </c>
      <c r="B240" s="157" t="s">
        <v>82</v>
      </c>
      <c r="C240" s="158" t="s">
        <v>421</v>
      </c>
      <c r="D240" s="159" t="s">
        <v>702</v>
      </c>
      <c r="E240" s="160" t="s">
        <v>808</v>
      </c>
      <c r="F240" s="159" t="s">
        <v>120</v>
      </c>
      <c r="G240" s="159" t="s">
        <v>124</v>
      </c>
      <c r="H240" s="161">
        <v>45305</v>
      </c>
      <c r="I240" s="161">
        <v>45311</v>
      </c>
      <c r="J240" s="160" t="s">
        <v>174</v>
      </c>
      <c r="K240" s="162">
        <v>3.7428571428571429</v>
      </c>
      <c r="L240" s="162">
        <f t="shared" si="3"/>
        <v>7</v>
      </c>
      <c r="M240" s="162">
        <v>0</v>
      </c>
      <c r="N240" s="162">
        <v>0</v>
      </c>
      <c r="O240" s="163">
        <v>0</v>
      </c>
      <c r="P240" s="164">
        <v>6</v>
      </c>
      <c r="Q240" s="162">
        <v>0</v>
      </c>
      <c r="R240" s="164">
        <v>7</v>
      </c>
      <c r="S240" s="162">
        <v>0</v>
      </c>
      <c r="T240" s="162">
        <v>26.2</v>
      </c>
      <c r="U240" s="165">
        <v>26.2</v>
      </c>
    </row>
    <row r="241" spans="1:21" s="166" customFormat="1" ht="51.75" outlineLevel="1" x14ac:dyDescent="0.3">
      <c r="A241" s="156" t="s">
        <v>699</v>
      </c>
      <c r="B241" s="157" t="s">
        <v>229</v>
      </c>
      <c r="C241" s="158" t="s">
        <v>421</v>
      </c>
      <c r="D241" s="159" t="s">
        <v>704</v>
      </c>
      <c r="E241" s="160" t="s">
        <v>809</v>
      </c>
      <c r="F241" s="159" t="s">
        <v>120</v>
      </c>
      <c r="G241" s="159" t="s">
        <v>124</v>
      </c>
      <c r="H241" s="161">
        <v>45320</v>
      </c>
      <c r="I241" s="161">
        <v>45324</v>
      </c>
      <c r="J241" s="160" t="s">
        <v>430</v>
      </c>
      <c r="K241" s="162">
        <v>19.438800000000001</v>
      </c>
      <c r="L241" s="162">
        <f t="shared" si="3"/>
        <v>4.5</v>
      </c>
      <c r="M241" s="162">
        <v>0</v>
      </c>
      <c r="N241" s="162">
        <v>0</v>
      </c>
      <c r="O241" s="163">
        <v>0</v>
      </c>
      <c r="P241" s="164">
        <v>4</v>
      </c>
      <c r="Q241" s="162">
        <v>0</v>
      </c>
      <c r="R241" s="164">
        <v>5</v>
      </c>
      <c r="S241" s="162">
        <v>97.194000000000003</v>
      </c>
      <c r="T241" s="162">
        <v>0</v>
      </c>
      <c r="U241" s="165">
        <v>97.194000000000003</v>
      </c>
    </row>
    <row r="242" spans="1:21" s="166" customFormat="1" ht="51.75" outlineLevel="1" x14ac:dyDescent="0.3">
      <c r="A242" s="156" t="s">
        <v>699</v>
      </c>
      <c r="B242" s="157" t="s">
        <v>703</v>
      </c>
      <c r="C242" s="158" t="s">
        <v>421</v>
      </c>
      <c r="D242" s="159" t="s">
        <v>705</v>
      </c>
      <c r="E242" s="160" t="s">
        <v>809</v>
      </c>
      <c r="F242" s="159" t="s">
        <v>120</v>
      </c>
      <c r="G242" s="159" t="s">
        <v>124</v>
      </c>
      <c r="H242" s="161">
        <v>45355</v>
      </c>
      <c r="I242" s="161">
        <v>45358</v>
      </c>
      <c r="J242" s="160" t="s">
        <v>243</v>
      </c>
      <c r="K242" s="162">
        <v>294.51474999999999</v>
      </c>
      <c r="L242" s="162">
        <f t="shared" si="3"/>
        <v>4.5</v>
      </c>
      <c r="M242" s="162">
        <v>632.23199999999997</v>
      </c>
      <c r="N242" s="162">
        <v>632.23199999999997</v>
      </c>
      <c r="O242" s="163">
        <v>0</v>
      </c>
      <c r="P242" s="164">
        <v>3</v>
      </c>
      <c r="Q242" s="162">
        <v>280.23200000000003</v>
      </c>
      <c r="R242" s="164">
        <v>4</v>
      </c>
      <c r="S242" s="162">
        <v>265.59500000000003</v>
      </c>
      <c r="T242" s="162">
        <v>0</v>
      </c>
      <c r="U242" s="165">
        <v>1178.059</v>
      </c>
    </row>
    <row r="243" spans="1:21" s="166" customFormat="1" ht="69" outlineLevel="1" x14ac:dyDescent="0.3">
      <c r="A243" s="156" t="s">
        <v>699</v>
      </c>
      <c r="B243" s="157" t="s">
        <v>706</v>
      </c>
      <c r="C243" s="158" t="s">
        <v>421</v>
      </c>
      <c r="D243" s="159" t="s">
        <v>705</v>
      </c>
      <c r="E243" s="160" t="s">
        <v>710</v>
      </c>
      <c r="F243" s="159" t="s">
        <v>120</v>
      </c>
      <c r="G243" s="159" t="s">
        <v>124</v>
      </c>
      <c r="H243" s="161">
        <v>45355</v>
      </c>
      <c r="I243" s="161">
        <v>45358</v>
      </c>
      <c r="J243" s="160" t="s">
        <v>243</v>
      </c>
      <c r="K243" s="162">
        <v>192.90950000000001</v>
      </c>
      <c r="L243" s="162">
        <f t="shared" si="3"/>
        <v>4</v>
      </c>
      <c r="M243" s="162">
        <v>225.81100000000001</v>
      </c>
      <c r="N243" s="162">
        <v>225.81100000000001</v>
      </c>
      <c r="O243" s="163">
        <v>0</v>
      </c>
      <c r="P243" s="164">
        <v>3</v>
      </c>
      <c r="Q243" s="162">
        <v>280.23200000000003</v>
      </c>
      <c r="R243" s="164">
        <v>4</v>
      </c>
      <c r="S243" s="162">
        <v>265.59500000000003</v>
      </c>
      <c r="T243" s="162">
        <v>0</v>
      </c>
      <c r="U243" s="165">
        <v>771.63800000000003</v>
      </c>
    </row>
    <row r="244" spans="1:21" s="166" customFormat="1" ht="51.75" outlineLevel="1" x14ac:dyDescent="0.3">
      <c r="A244" s="156" t="s">
        <v>699</v>
      </c>
      <c r="B244" s="157" t="s">
        <v>707</v>
      </c>
      <c r="C244" s="158" t="s">
        <v>421</v>
      </c>
      <c r="D244" s="159" t="s">
        <v>705</v>
      </c>
      <c r="E244" s="160" t="s">
        <v>711</v>
      </c>
      <c r="F244" s="159" t="s">
        <v>120</v>
      </c>
      <c r="G244" s="159" t="s">
        <v>124</v>
      </c>
      <c r="H244" s="161">
        <v>45355</v>
      </c>
      <c r="I244" s="161">
        <v>45358</v>
      </c>
      <c r="J244" s="160" t="s">
        <v>243</v>
      </c>
      <c r="K244" s="162">
        <v>192.90950000000001</v>
      </c>
      <c r="L244" s="162">
        <f t="shared" si="3"/>
        <v>4</v>
      </c>
      <c r="M244" s="162">
        <v>225.81100000000001</v>
      </c>
      <c r="N244" s="162">
        <v>225.81100000000001</v>
      </c>
      <c r="O244" s="163">
        <v>0</v>
      </c>
      <c r="P244" s="164">
        <v>3</v>
      </c>
      <c r="Q244" s="162">
        <v>280.23200000000003</v>
      </c>
      <c r="R244" s="164">
        <v>4</v>
      </c>
      <c r="S244" s="162">
        <v>265.59500000000003</v>
      </c>
      <c r="T244" s="162">
        <v>0</v>
      </c>
      <c r="U244" s="165">
        <v>771.63800000000003</v>
      </c>
    </row>
    <row r="245" spans="1:21" s="166" customFormat="1" ht="51.75" outlineLevel="1" x14ac:dyDescent="0.3">
      <c r="A245" s="156" t="s">
        <v>699</v>
      </c>
      <c r="B245" s="157" t="s">
        <v>708</v>
      </c>
      <c r="C245" s="158" t="s">
        <v>421</v>
      </c>
      <c r="D245" s="159" t="s">
        <v>712</v>
      </c>
      <c r="E245" s="160" t="s">
        <v>810</v>
      </c>
      <c r="F245" s="159" t="s">
        <v>120</v>
      </c>
      <c r="G245" s="159" t="s">
        <v>124</v>
      </c>
      <c r="H245" s="161">
        <v>45335</v>
      </c>
      <c r="I245" s="161">
        <v>45337</v>
      </c>
      <c r="J245" s="160" t="s">
        <v>430</v>
      </c>
      <c r="K245" s="162">
        <v>16.119</v>
      </c>
      <c r="L245" s="162">
        <f t="shared" si="3"/>
        <v>3</v>
      </c>
      <c r="M245" s="162">
        <v>0</v>
      </c>
      <c r="N245" s="162">
        <v>0</v>
      </c>
      <c r="O245" s="163">
        <v>0</v>
      </c>
      <c r="P245" s="164">
        <v>2</v>
      </c>
      <c r="Q245" s="162">
        <v>0</v>
      </c>
      <c r="R245" s="164">
        <v>3</v>
      </c>
      <c r="S245" s="162">
        <v>48.356999999999999</v>
      </c>
      <c r="T245" s="162">
        <v>0</v>
      </c>
      <c r="U245" s="165">
        <v>48.356999999999999</v>
      </c>
    </row>
    <row r="246" spans="1:21" s="166" customFormat="1" ht="51.75" outlineLevel="1" x14ac:dyDescent="0.3">
      <c r="A246" s="156" t="s">
        <v>699</v>
      </c>
      <c r="B246" s="157" t="s">
        <v>709</v>
      </c>
      <c r="C246" s="158" t="s">
        <v>421</v>
      </c>
      <c r="D246" s="159" t="s">
        <v>712</v>
      </c>
      <c r="E246" s="160" t="s">
        <v>716</v>
      </c>
      <c r="F246" s="159" t="s">
        <v>120</v>
      </c>
      <c r="G246" s="159" t="s">
        <v>124</v>
      </c>
      <c r="H246" s="161">
        <v>45335</v>
      </c>
      <c r="I246" s="161">
        <v>45337</v>
      </c>
      <c r="J246" s="160" t="s">
        <v>430</v>
      </c>
      <c r="K246" s="162">
        <v>16.119</v>
      </c>
      <c r="L246" s="162">
        <f t="shared" si="3"/>
        <v>3</v>
      </c>
      <c r="M246" s="162">
        <v>0</v>
      </c>
      <c r="N246" s="162">
        <v>0</v>
      </c>
      <c r="O246" s="163">
        <v>0</v>
      </c>
      <c r="P246" s="164">
        <v>2</v>
      </c>
      <c r="Q246" s="162">
        <v>0</v>
      </c>
      <c r="R246" s="164">
        <v>3</v>
      </c>
      <c r="S246" s="162">
        <v>48.356999999999999</v>
      </c>
      <c r="T246" s="162">
        <v>0</v>
      </c>
      <c r="U246" s="165">
        <v>48.356999999999999</v>
      </c>
    </row>
    <row r="247" spans="1:21" s="166" customFormat="1" ht="51.75" outlineLevel="1" x14ac:dyDescent="0.3">
      <c r="A247" s="156" t="s">
        <v>699</v>
      </c>
      <c r="B247" s="157" t="s">
        <v>713</v>
      </c>
      <c r="C247" s="158" t="s">
        <v>421</v>
      </c>
      <c r="D247" s="159" t="s">
        <v>712</v>
      </c>
      <c r="E247" s="160" t="s">
        <v>811</v>
      </c>
      <c r="F247" s="159" t="s">
        <v>120</v>
      </c>
      <c r="G247" s="159" t="s">
        <v>124</v>
      </c>
      <c r="H247" s="161">
        <v>45335</v>
      </c>
      <c r="I247" s="161">
        <v>45337</v>
      </c>
      <c r="J247" s="160" t="s">
        <v>430</v>
      </c>
      <c r="K247" s="162">
        <v>16.119</v>
      </c>
      <c r="L247" s="162">
        <f t="shared" si="3"/>
        <v>3</v>
      </c>
      <c r="M247" s="162">
        <v>0</v>
      </c>
      <c r="N247" s="162">
        <v>0</v>
      </c>
      <c r="O247" s="163">
        <v>0</v>
      </c>
      <c r="P247" s="164">
        <v>2</v>
      </c>
      <c r="Q247" s="162">
        <v>0</v>
      </c>
      <c r="R247" s="164">
        <v>3</v>
      </c>
      <c r="S247" s="162">
        <v>48.356999999999999</v>
      </c>
      <c r="T247" s="162">
        <v>0</v>
      </c>
      <c r="U247" s="165">
        <v>48.356999999999999</v>
      </c>
    </row>
    <row r="248" spans="1:21" s="166" customFormat="1" ht="51.75" outlineLevel="1" x14ac:dyDescent="0.3">
      <c r="A248" s="156" t="s">
        <v>699</v>
      </c>
      <c r="B248" s="157" t="s">
        <v>714</v>
      </c>
      <c r="C248" s="158" t="s">
        <v>421</v>
      </c>
      <c r="D248" s="159" t="s">
        <v>712</v>
      </c>
      <c r="E248" s="160" t="s">
        <v>717</v>
      </c>
      <c r="F248" s="159" t="s">
        <v>120</v>
      </c>
      <c r="G248" s="159" t="s">
        <v>124</v>
      </c>
      <c r="H248" s="161">
        <v>45335</v>
      </c>
      <c r="I248" s="161">
        <v>45337</v>
      </c>
      <c r="J248" s="160" t="s">
        <v>430</v>
      </c>
      <c r="K248" s="162">
        <v>16.119</v>
      </c>
      <c r="L248" s="162">
        <f t="shared" si="3"/>
        <v>3</v>
      </c>
      <c r="M248" s="162">
        <v>0</v>
      </c>
      <c r="N248" s="162">
        <v>0</v>
      </c>
      <c r="O248" s="163">
        <v>0</v>
      </c>
      <c r="P248" s="164">
        <v>2</v>
      </c>
      <c r="Q248" s="162">
        <v>0</v>
      </c>
      <c r="R248" s="164">
        <v>3</v>
      </c>
      <c r="S248" s="162">
        <v>48.356999999999999</v>
      </c>
      <c r="T248" s="162">
        <v>0</v>
      </c>
      <c r="U248" s="165">
        <v>48.356999999999999</v>
      </c>
    </row>
    <row r="249" spans="1:21" s="166" customFormat="1" ht="51.75" outlineLevel="1" x14ac:dyDescent="0.3">
      <c r="A249" s="156" t="s">
        <v>699</v>
      </c>
      <c r="B249" s="157" t="s">
        <v>715</v>
      </c>
      <c r="C249" s="158" t="s">
        <v>421</v>
      </c>
      <c r="D249" s="159" t="s">
        <v>712</v>
      </c>
      <c r="E249" s="160" t="s">
        <v>812</v>
      </c>
      <c r="F249" s="159" t="s">
        <v>120</v>
      </c>
      <c r="G249" s="159" t="s">
        <v>124</v>
      </c>
      <c r="H249" s="161">
        <v>45335</v>
      </c>
      <c r="I249" s="161">
        <v>45337</v>
      </c>
      <c r="J249" s="160" t="s">
        <v>430</v>
      </c>
      <c r="K249" s="162">
        <v>16.119</v>
      </c>
      <c r="L249" s="162">
        <f t="shared" si="3"/>
        <v>3</v>
      </c>
      <c r="M249" s="162">
        <v>0</v>
      </c>
      <c r="N249" s="162">
        <v>0</v>
      </c>
      <c r="O249" s="163">
        <v>0</v>
      </c>
      <c r="P249" s="164">
        <v>2</v>
      </c>
      <c r="Q249" s="162">
        <v>0</v>
      </c>
      <c r="R249" s="164">
        <v>3</v>
      </c>
      <c r="S249" s="162">
        <v>48.356999999999999</v>
      </c>
      <c r="T249" s="162">
        <v>0</v>
      </c>
      <c r="U249" s="165">
        <v>48.356999999999999</v>
      </c>
    </row>
    <row r="250" spans="1:21" s="166" customFormat="1" ht="51.75" outlineLevel="1" x14ac:dyDescent="0.3">
      <c r="A250" s="156" t="s">
        <v>718</v>
      </c>
      <c r="B250" s="157" t="s">
        <v>83</v>
      </c>
      <c r="C250" s="158" t="s">
        <v>421</v>
      </c>
      <c r="D250" s="159" t="s">
        <v>694</v>
      </c>
      <c r="E250" s="160" t="s">
        <v>695</v>
      </c>
      <c r="F250" s="159" t="s">
        <v>120</v>
      </c>
      <c r="G250" s="159" t="s">
        <v>124</v>
      </c>
      <c r="H250" s="161">
        <v>45351</v>
      </c>
      <c r="I250" s="161">
        <v>45352</v>
      </c>
      <c r="J250" s="160" t="s">
        <v>179</v>
      </c>
      <c r="K250" s="162">
        <v>111.914</v>
      </c>
      <c r="L250" s="162">
        <f t="shared" si="3"/>
        <v>2</v>
      </c>
      <c r="M250" s="162">
        <v>131.95699999999999</v>
      </c>
      <c r="N250" s="162">
        <v>131.95699999999999</v>
      </c>
      <c r="O250" s="163">
        <v>0</v>
      </c>
      <c r="P250" s="164">
        <v>1</v>
      </c>
      <c r="Q250" s="162">
        <v>23.867999999999999</v>
      </c>
      <c r="R250" s="164">
        <v>2</v>
      </c>
      <c r="S250" s="162">
        <v>61.405000000000001</v>
      </c>
      <c r="T250" s="162">
        <v>6.5979999999999999</v>
      </c>
      <c r="U250" s="165">
        <v>223.828</v>
      </c>
    </row>
    <row r="251" spans="1:21" s="166" customFormat="1" ht="35.25" customHeight="1" x14ac:dyDescent="0.3">
      <c r="A251" s="167"/>
      <c r="B251" s="168"/>
      <c r="C251" s="169"/>
      <c r="D251" s="170"/>
      <c r="H251" s="171"/>
      <c r="I251" s="171"/>
      <c r="K251" s="172"/>
      <c r="L251" s="172"/>
      <c r="M251" s="172">
        <f>SUM(M2:M250)</f>
        <v>49116.315000000024</v>
      </c>
      <c r="N251" s="172"/>
      <c r="O251" s="173"/>
      <c r="P251" s="174"/>
      <c r="Q251" s="172"/>
      <c r="R251" s="174"/>
      <c r="S251" s="173"/>
      <c r="T251" s="173"/>
      <c r="U251" s="175"/>
    </row>
    <row r="252" spans="1:21" s="166" customFormat="1" ht="17.25" x14ac:dyDescent="0.3">
      <c r="A252" s="167"/>
      <c r="B252" s="168"/>
      <c r="C252" s="169"/>
      <c r="D252" s="170"/>
      <c r="H252" s="171"/>
      <c r="I252" s="171"/>
      <c r="K252" s="172"/>
      <c r="L252" s="172"/>
      <c r="M252" s="172">
        <f>M251-'Ամփոփ 1'!L288</f>
        <v>0</v>
      </c>
      <c r="N252" s="172"/>
      <c r="O252" s="173"/>
      <c r="P252" s="174"/>
      <c r="Q252" s="173"/>
      <c r="R252" s="174"/>
      <c r="S252" s="173"/>
      <c r="T252" s="173"/>
      <c r="U252" s="175"/>
    </row>
    <row r="253" spans="1:21" ht="17.25" x14ac:dyDescent="0.3">
      <c r="K253" s="172"/>
      <c r="L253" s="172"/>
      <c r="M253" s="172"/>
      <c r="N253" s="172"/>
    </row>
    <row r="254" spans="1:21" ht="17.25" x14ac:dyDescent="0.3">
      <c r="K254" s="172"/>
      <c r="L254" s="172"/>
      <c r="M254" s="172"/>
      <c r="N254" s="172"/>
    </row>
  </sheetData>
  <autoFilter ref="A1:U25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288"/>
  <sheetViews>
    <sheetView zoomScale="80" zoomScaleNormal="80" workbookViewId="0">
      <pane xSplit="1" ySplit="11" topLeftCell="B63" activePane="bottomRight" state="frozen"/>
      <selection pane="topRight" activeCell="B1" sqref="B1"/>
      <selection pane="bottomLeft" activeCell="A12" sqref="A12"/>
      <selection pane="bottomRight" activeCell="E7" sqref="E7"/>
    </sheetView>
  </sheetViews>
  <sheetFormatPr defaultColWidth="9.140625" defaultRowHeight="15.75" outlineLevelRow="1" x14ac:dyDescent="0.25"/>
  <cols>
    <col min="1" max="1" width="68.5703125" style="37" customWidth="1"/>
    <col min="2" max="2" width="17.140625" style="38" customWidth="1"/>
    <col min="3" max="3" width="19.7109375" style="39" customWidth="1"/>
    <col min="4" max="4" width="19" style="105" customWidth="1"/>
    <col min="5" max="5" width="39.5703125" style="32" customWidth="1"/>
    <col min="6" max="6" width="20.42578125" style="32" customWidth="1"/>
    <col min="7" max="7" width="19.7109375" style="32" customWidth="1"/>
    <col min="8" max="8" width="22.140625" style="40" customWidth="1"/>
    <col min="9" max="9" width="22.85546875" style="40" customWidth="1"/>
    <col min="10" max="10" width="25.85546875" style="32" customWidth="1"/>
    <col min="11" max="11" width="25.140625" style="32" customWidth="1"/>
    <col min="12" max="12" width="27.5703125" style="41" customWidth="1"/>
    <col min="13" max="14" width="26.28515625" style="41" customWidth="1"/>
    <col min="15" max="15" width="26.28515625" style="42" customWidth="1"/>
    <col min="16" max="16" width="21.5703125" style="41" customWidth="1"/>
    <col min="17" max="17" width="21.5703125" style="42" customWidth="1"/>
    <col min="18" max="18" width="22.5703125" style="41" customWidth="1"/>
    <col min="19" max="19" width="17.7109375" style="41" customWidth="1"/>
    <col min="20" max="20" width="20.28515625" style="43" customWidth="1"/>
    <col min="21" max="16384" width="9.140625" style="32"/>
  </cols>
  <sheetData>
    <row r="1" spans="1:20" ht="22.5" x14ac:dyDescent="0.4">
      <c r="A1" s="208" t="s">
        <v>112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134"/>
      <c r="N1" s="134"/>
      <c r="O1" s="29"/>
      <c r="P1" s="30"/>
      <c r="Q1" s="31"/>
      <c r="R1" s="30"/>
      <c r="S1" s="30"/>
      <c r="T1" s="30"/>
    </row>
    <row r="2" spans="1:20" ht="18.75" x14ac:dyDescent="0.25">
      <c r="A2" s="209" t="s">
        <v>420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135"/>
      <c r="N2" s="135"/>
      <c r="O2" s="33"/>
      <c r="P2" s="34"/>
      <c r="Q2" s="35"/>
      <c r="R2" s="34"/>
      <c r="S2" s="34"/>
      <c r="T2" s="36"/>
    </row>
    <row r="3" spans="1:20" x14ac:dyDescent="0.25">
      <c r="D3" s="39"/>
      <c r="F3" s="39"/>
      <c r="G3" s="39"/>
      <c r="L3" s="207" t="s">
        <v>27</v>
      </c>
      <c r="M3" s="207"/>
      <c r="N3" s="207"/>
      <c r="O3" s="207"/>
    </row>
    <row r="4" spans="1:20" x14ac:dyDescent="0.25">
      <c r="D4" s="39"/>
      <c r="F4" s="39"/>
      <c r="G4" s="39"/>
      <c r="L4" s="207" t="s">
        <v>26</v>
      </c>
      <c r="M4" s="207"/>
      <c r="N4" s="207"/>
      <c r="O4" s="207"/>
    </row>
    <row r="5" spans="1:20" ht="16.5" x14ac:dyDescent="0.3">
      <c r="D5" s="39"/>
      <c r="F5" s="39"/>
      <c r="G5" s="39"/>
      <c r="M5" s="42"/>
      <c r="O5" s="108"/>
    </row>
    <row r="6" spans="1:20" s="47" customFormat="1" ht="22.5" x14ac:dyDescent="0.4">
      <c r="A6" s="30"/>
      <c r="B6" s="44"/>
      <c r="C6" s="45"/>
      <c r="D6" s="45"/>
      <c r="E6" s="30"/>
      <c r="F6" s="45"/>
      <c r="G6" s="45"/>
      <c r="H6" s="46"/>
      <c r="I6" s="46"/>
      <c r="J6" s="30"/>
      <c r="K6" s="30"/>
      <c r="L6" s="207" t="s">
        <v>28</v>
      </c>
      <c r="M6" s="207"/>
      <c r="N6" s="207"/>
      <c r="O6" s="207"/>
      <c r="Q6" s="104"/>
      <c r="T6" s="30"/>
    </row>
    <row r="7" spans="1:20" s="47" customFormat="1" ht="22.5" x14ac:dyDescent="0.4">
      <c r="A7" s="48"/>
      <c r="B7" s="44"/>
      <c r="C7" s="49"/>
      <c r="D7" s="49"/>
      <c r="E7" s="50"/>
      <c r="F7" s="49"/>
      <c r="G7" s="49"/>
      <c r="H7" s="51"/>
      <c r="I7" s="51"/>
      <c r="J7" s="50"/>
      <c r="K7" s="50"/>
      <c r="L7" s="207" t="s">
        <v>25</v>
      </c>
      <c r="M7" s="207"/>
      <c r="N7" s="207"/>
      <c r="O7" s="207"/>
      <c r="Q7" s="104"/>
      <c r="T7" s="53"/>
    </row>
    <row r="8" spans="1:20" s="47" customFormat="1" ht="17.25" x14ac:dyDescent="0.3">
      <c r="A8" s="48"/>
      <c r="B8" s="54"/>
      <c r="C8" s="54"/>
      <c r="D8" s="54"/>
      <c r="E8" s="50"/>
      <c r="F8" s="54"/>
      <c r="G8" s="54"/>
      <c r="H8" s="51"/>
      <c r="I8" s="51"/>
      <c r="J8" s="50"/>
      <c r="K8" s="50"/>
      <c r="L8" s="50"/>
      <c r="M8" s="50"/>
      <c r="N8" s="50"/>
      <c r="O8" s="52"/>
      <c r="P8" s="50"/>
      <c r="Q8" s="52"/>
      <c r="R8" s="50"/>
      <c r="S8" s="50"/>
      <c r="T8" s="48"/>
    </row>
    <row r="9" spans="1:20" s="47" customFormat="1" ht="18" thickBot="1" x14ac:dyDescent="0.35">
      <c r="A9" s="55"/>
      <c r="B9" s="56"/>
      <c r="C9" s="56"/>
      <c r="D9" s="56"/>
      <c r="E9" s="57"/>
      <c r="F9" s="56"/>
      <c r="G9" s="56"/>
      <c r="H9" s="58"/>
      <c r="I9" s="58"/>
      <c r="J9" s="57"/>
      <c r="K9" s="57"/>
      <c r="L9" s="59"/>
      <c r="M9" s="59"/>
      <c r="N9" s="59"/>
      <c r="O9" s="52"/>
      <c r="P9" s="59"/>
      <c r="Q9" s="52"/>
      <c r="R9" s="59"/>
      <c r="S9" s="59"/>
      <c r="T9" s="60" t="s">
        <v>48</v>
      </c>
    </row>
    <row r="10" spans="1:20" s="66" customFormat="1" ht="99" x14ac:dyDescent="0.3">
      <c r="A10" s="28" t="s">
        <v>37</v>
      </c>
      <c r="B10" s="61" t="s">
        <v>21</v>
      </c>
      <c r="C10" s="62" t="s">
        <v>148</v>
      </c>
      <c r="D10" s="62" t="s">
        <v>149</v>
      </c>
      <c r="E10" s="62" t="s">
        <v>150</v>
      </c>
      <c r="F10" s="62" t="s">
        <v>96</v>
      </c>
      <c r="G10" s="62" t="s">
        <v>97</v>
      </c>
      <c r="H10" s="63" t="s">
        <v>99</v>
      </c>
      <c r="I10" s="63" t="s">
        <v>100</v>
      </c>
      <c r="J10" s="62" t="s">
        <v>93</v>
      </c>
      <c r="K10" s="147" t="s">
        <v>168</v>
      </c>
      <c r="L10" s="62" t="s">
        <v>156</v>
      </c>
      <c r="M10" s="62" t="s">
        <v>94</v>
      </c>
      <c r="N10" s="64" t="s">
        <v>95</v>
      </c>
      <c r="O10" s="64" t="s">
        <v>151</v>
      </c>
      <c r="P10" s="62" t="s">
        <v>152</v>
      </c>
      <c r="Q10" s="64" t="s">
        <v>153</v>
      </c>
      <c r="R10" s="62" t="s">
        <v>154</v>
      </c>
      <c r="S10" s="62" t="s">
        <v>20</v>
      </c>
      <c r="T10" s="65" t="s">
        <v>166</v>
      </c>
    </row>
    <row r="11" spans="1:20" s="68" customFormat="1" ht="13.5" x14ac:dyDescent="0.25">
      <c r="A11" s="67">
        <v>1</v>
      </c>
      <c r="B11" s="67" t="s">
        <v>98</v>
      </c>
      <c r="C11" s="67" t="s">
        <v>261</v>
      </c>
      <c r="D11" s="67" t="s">
        <v>133</v>
      </c>
      <c r="E11" s="67" t="s">
        <v>141</v>
      </c>
      <c r="F11" s="67" t="s">
        <v>262</v>
      </c>
      <c r="G11" s="67" t="s">
        <v>134</v>
      </c>
      <c r="H11" s="67" t="s">
        <v>263</v>
      </c>
      <c r="I11" s="67" t="s">
        <v>135</v>
      </c>
      <c r="J11" s="67" t="s">
        <v>142</v>
      </c>
      <c r="K11" s="67" t="s">
        <v>264</v>
      </c>
      <c r="L11" s="67" t="s">
        <v>143</v>
      </c>
      <c r="M11" s="67" t="s">
        <v>265</v>
      </c>
      <c r="N11" s="67" t="s">
        <v>144</v>
      </c>
      <c r="O11" s="109" t="s">
        <v>266</v>
      </c>
      <c r="P11" s="67" t="s">
        <v>145</v>
      </c>
      <c r="Q11" s="109" t="s">
        <v>267</v>
      </c>
      <c r="R11" s="67" t="s">
        <v>146</v>
      </c>
      <c r="S11" s="67" t="s">
        <v>268</v>
      </c>
      <c r="T11" s="136" t="s">
        <v>147</v>
      </c>
    </row>
    <row r="12" spans="1:20" s="75" customFormat="1" ht="37.5" customHeight="1" x14ac:dyDescent="0.3">
      <c r="A12" s="69" t="s">
        <v>86</v>
      </c>
      <c r="B12" s="70"/>
      <c r="C12" s="71"/>
      <c r="D12" s="69"/>
      <c r="E12" s="72"/>
      <c r="F12" s="69"/>
      <c r="G12" s="69"/>
      <c r="H12" s="73"/>
      <c r="I12" s="73"/>
      <c r="J12" s="72"/>
      <c r="K12" s="107">
        <f>T12/Q12</f>
        <v>118.40275</v>
      </c>
      <c r="L12" s="107">
        <f>SUM(L13:L13)</f>
        <v>0</v>
      </c>
      <c r="M12" s="107">
        <f t="shared" ref="M12:S12" si="0">SUM(M13:M13)</f>
        <v>0</v>
      </c>
      <c r="N12" s="107">
        <f t="shared" si="0"/>
        <v>0</v>
      </c>
      <c r="O12" s="74">
        <f t="shared" si="0"/>
        <v>3</v>
      </c>
      <c r="P12" s="107">
        <f t="shared" si="0"/>
        <v>235.977</v>
      </c>
      <c r="Q12" s="74">
        <f t="shared" si="0"/>
        <v>4</v>
      </c>
      <c r="R12" s="107">
        <f t="shared" si="0"/>
        <v>237.63399999999999</v>
      </c>
      <c r="S12" s="107">
        <f t="shared" si="0"/>
        <v>0</v>
      </c>
      <c r="T12" s="85">
        <f t="shared" ref="T12:T75" si="1">L12+P12+R12+S12</f>
        <v>473.61099999999999</v>
      </c>
    </row>
    <row r="13" spans="1:20" s="47" customFormat="1" ht="103.5" outlineLevel="1" x14ac:dyDescent="0.3">
      <c r="A13" s="76" t="s">
        <v>86</v>
      </c>
      <c r="B13" s="77">
        <v>1.1000000000000001</v>
      </c>
      <c r="C13" s="78" t="s">
        <v>421</v>
      </c>
      <c r="D13" s="79" t="s">
        <v>422</v>
      </c>
      <c r="E13" s="80" t="s">
        <v>722</v>
      </c>
      <c r="F13" s="79" t="s">
        <v>120</v>
      </c>
      <c r="G13" s="79" t="s">
        <v>124</v>
      </c>
      <c r="H13" s="81">
        <v>45357</v>
      </c>
      <c r="I13" s="81">
        <v>45360</v>
      </c>
      <c r="J13" s="80" t="s">
        <v>110</v>
      </c>
      <c r="K13" s="82">
        <f>T13/Q13</f>
        <v>118.40275</v>
      </c>
      <c r="L13" s="82">
        <f t="shared" ref="L13:L101" si="2">+M13+N13</f>
        <v>0</v>
      </c>
      <c r="M13" s="82">
        <v>0</v>
      </c>
      <c r="N13" s="83">
        <v>0</v>
      </c>
      <c r="O13" s="84">
        <f>I13-H13</f>
        <v>3</v>
      </c>
      <c r="P13" s="82">
        <v>235.977</v>
      </c>
      <c r="Q13" s="84">
        <f>I13-H13+1</f>
        <v>4</v>
      </c>
      <c r="R13" s="82">
        <v>237.63399999999999</v>
      </c>
      <c r="S13" s="82">
        <v>0</v>
      </c>
      <c r="T13" s="85">
        <f t="shared" si="1"/>
        <v>473.61099999999999</v>
      </c>
    </row>
    <row r="14" spans="1:20" s="75" customFormat="1" ht="17.25" x14ac:dyDescent="0.3">
      <c r="A14" s="69" t="s">
        <v>269</v>
      </c>
      <c r="B14" s="86"/>
      <c r="C14" s="78"/>
      <c r="D14" s="87"/>
      <c r="E14" s="88"/>
      <c r="F14" s="87"/>
      <c r="G14" s="87"/>
      <c r="H14" s="89"/>
      <c r="I14" s="89"/>
      <c r="J14" s="88"/>
      <c r="K14" s="85">
        <f>T14/Q14</f>
        <v>60.355634615384623</v>
      </c>
      <c r="L14" s="85">
        <f>SUM(L15:L22)</f>
        <v>828.18</v>
      </c>
      <c r="M14" s="85">
        <f t="shared" ref="M14:S14" si="3">SUM(M15:M22)</f>
        <v>828.18</v>
      </c>
      <c r="N14" s="85">
        <f t="shared" si="3"/>
        <v>0</v>
      </c>
      <c r="O14" s="90">
        <f t="shared" si="3"/>
        <v>44</v>
      </c>
      <c r="P14" s="85">
        <f t="shared" si="3"/>
        <v>407.26400000000001</v>
      </c>
      <c r="Q14" s="90">
        <f t="shared" si="3"/>
        <v>52</v>
      </c>
      <c r="R14" s="85">
        <f t="shared" si="3"/>
        <v>1861.6380000000001</v>
      </c>
      <c r="S14" s="85">
        <f t="shared" si="3"/>
        <v>41.411000000000001</v>
      </c>
      <c r="T14" s="85">
        <f t="shared" si="1"/>
        <v>3138.4930000000004</v>
      </c>
    </row>
    <row r="15" spans="1:20" s="47" customFormat="1" ht="69" outlineLevel="1" x14ac:dyDescent="0.3">
      <c r="A15" s="76" t="s">
        <v>269</v>
      </c>
      <c r="B15" s="77" t="s">
        <v>87</v>
      </c>
      <c r="C15" s="78" t="s">
        <v>421</v>
      </c>
      <c r="D15" s="79" t="s">
        <v>426</v>
      </c>
      <c r="E15" s="80" t="s">
        <v>427</v>
      </c>
      <c r="F15" s="79" t="s">
        <v>120</v>
      </c>
      <c r="G15" s="79" t="s">
        <v>124</v>
      </c>
      <c r="H15" s="81">
        <v>45312</v>
      </c>
      <c r="I15" s="81">
        <v>45325</v>
      </c>
      <c r="J15" s="80" t="s">
        <v>179</v>
      </c>
      <c r="K15" s="82">
        <f t="shared" ref="K15:K65" si="4">T15/Q15</f>
        <v>39.814500000000002</v>
      </c>
      <c r="L15" s="82">
        <f t="shared" si="2"/>
        <v>114.51</v>
      </c>
      <c r="M15" s="82">
        <v>114.51</v>
      </c>
      <c r="N15" s="83">
        <v>0</v>
      </c>
      <c r="O15" s="84">
        <f t="shared" ref="O15:O18" si="5">I15-H15</f>
        <v>13</v>
      </c>
      <c r="P15" s="82">
        <v>0</v>
      </c>
      <c r="Q15" s="84">
        <f t="shared" ref="Q15:Q18" si="6">I15-H15+1</f>
        <v>14</v>
      </c>
      <c r="R15" s="82">
        <v>431.44099999999997</v>
      </c>
      <c r="S15" s="82">
        <v>11.452</v>
      </c>
      <c r="T15" s="85">
        <f t="shared" si="1"/>
        <v>557.40300000000002</v>
      </c>
    </row>
    <row r="16" spans="1:20" s="47" customFormat="1" ht="69" outlineLevel="1" x14ac:dyDescent="0.3">
      <c r="A16" s="76" t="s">
        <v>269</v>
      </c>
      <c r="B16" s="77" t="s">
        <v>270</v>
      </c>
      <c r="C16" s="78" t="s">
        <v>421</v>
      </c>
      <c r="D16" s="79" t="s">
        <v>426</v>
      </c>
      <c r="E16" s="80" t="s">
        <v>428</v>
      </c>
      <c r="F16" s="79" t="s">
        <v>120</v>
      </c>
      <c r="G16" s="79" t="s">
        <v>124</v>
      </c>
      <c r="H16" s="81">
        <v>45312</v>
      </c>
      <c r="I16" s="81">
        <v>45325</v>
      </c>
      <c r="J16" s="80" t="s">
        <v>179</v>
      </c>
      <c r="K16" s="82">
        <f t="shared" si="4"/>
        <v>38.996500000000005</v>
      </c>
      <c r="L16" s="82">
        <f t="shared" si="2"/>
        <v>114.51</v>
      </c>
      <c r="M16" s="82">
        <v>114.51</v>
      </c>
      <c r="N16" s="83">
        <v>0</v>
      </c>
      <c r="O16" s="84">
        <f t="shared" si="5"/>
        <v>13</v>
      </c>
      <c r="P16" s="82">
        <v>0</v>
      </c>
      <c r="Q16" s="84">
        <f t="shared" si="6"/>
        <v>14</v>
      </c>
      <c r="R16" s="82">
        <v>431.44099999999997</v>
      </c>
      <c r="S16" s="82">
        <v>0</v>
      </c>
      <c r="T16" s="85">
        <f t="shared" si="1"/>
        <v>545.95100000000002</v>
      </c>
    </row>
    <row r="17" spans="1:20" s="47" customFormat="1" ht="51.75" outlineLevel="1" x14ac:dyDescent="0.3">
      <c r="A17" s="76" t="s">
        <v>269</v>
      </c>
      <c r="B17" s="77" t="s">
        <v>271</v>
      </c>
      <c r="C17" s="78" t="s">
        <v>421</v>
      </c>
      <c r="D17" s="79" t="s">
        <v>429</v>
      </c>
      <c r="E17" s="80" t="s">
        <v>732</v>
      </c>
      <c r="F17" s="79" t="s">
        <v>120</v>
      </c>
      <c r="G17" s="79" t="s">
        <v>124</v>
      </c>
      <c r="H17" s="81">
        <v>45355</v>
      </c>
      <c r="I17" s="81">
        <v>45358</v>
      </c>
      <c r="J17" s="80" t="s">
        <v>430</v>
      </c>
      <c r="K17" s="82">
        <f t="shared" si="4"/>
        <v>111.19874999999999</v>
      </c>
      <c r="L17" s="82">
        <f t="shared" si="2"/>
        <v>149.79</v>
      </c>
      <c r="M17" s="82">
        <v>149.79</v>
      </c>
      <c r="N17" s="83">
        <v>0</v>
      </c>
      <c r="O17" s="84">
        <f t="shared" si="5"/>
        <v>3</v>
      </c>
      <c r="P17" s="82">
        <v>101.816</v>
      </c>
      <c r="Q17" s="84">
        <f t="shared" si="6"/>
        <v>4</v>
      </c>
      <c r="R17" s="82">
        <v>193.18899999999999</v>
      </c>
      <c r="S17" s="82">
        <v>0</v>
      </c>
      <c r="T17" s="85">
        <f t="shared" si="1"/>
        <v>444.79499999999996</v>
      </c>
    </row>
    <row r="18" spans="1:20" s="47" customFormat="1" ht="86.25" outlineLevel="1" x14ac:dyDescent="0.3">
      <c r="A18" s="76" t="s">
        <v>269</v>
      </c>
      <c r="B18" s="77" t="s">
        <v>272</v>
      </c>
      <c r="C18" s="78" t="s">
        <v>421</v>
      </c>
      <c r="D18" s="79" t="s">
        <v>431</v>
      </c>
      <c r="E18" s="80" t="s">
        <v>432</v>
      </c>
      <c r="F18" s="79" t="s">
        <v>120</v>
      </c>
      <c r="G18" s="79" t="s">
        <v>124</v>
      </c>
      <c r="H18" s="81">
        <v>45355</v>
      </c>
      <c r="I18" s="81">
        <v>45358</v>
      </c>
      <c r="J18" s="80" t="s">
        <v>430</v>
      </c>
      <c r="K18" s="82">
        <f t="shared" si="4"/>
        <v>111.19874999999999</v>
      </c>
      <c r="L18" s="82">
        <f t="shared" si="2"/>
        <v>149.79</v>
      </c>
      <c r="M18" s="82">
        <v>149.79</v>
      </c>
      <c r="N18" s="83">
        <v>0</v>
      </c>
      <c r="O18" s="84">
        <f t="shared" si="5"/>
        <v>3</v>
      </c>
      <c r="P18" s="82">
        <v>101.816</v>
      </c>
      <c r="Q18" s="84">
        <f t="shared" si="6"/>
        <v>4</v>
      </c>
      <c r="R18" s="82">
        <v>193.18899999999999</v>
      </c>
      <c r="S18" s="82">
        <v>0</v>
      </c>
      <c r="T18" s="85">
        <f t="shared" si="1"/>
        <v>444.79499999999996</v>
      </c>
    </row>
    <row r="19" spans="1:20" s="47" customFormat="1" ht="51.75" outlineLevel="1" x14ac:dyDescent="0.3">
      <c r="A19" s="76" t="s">
        <v>269</v>
      </c>
      <c r="B19" s="77" t="s">
        <v>273</v>
      </c>
      <c r="C19" s="78" t="s">
        <v>421</v>
      </c>
      <c r="D19" s="79" t="s">
        <v>433</v>
      </c>
      <c r="E19" s="80" t="s">
        <v>434</v>
      </c>
      <c r="F19" s="79" t="s">
        <v>120</v>
      </c>
      <c r="G19" s="79" t="s">
        <v>124</v>
      </c>
      <c r="H19" s="81">
        <v>45355</v>
      </c>
      <c r="I19" s="81">
        <v>45358</v>
      </c>
      <c r="J19" s="80" t="s">
        <v>430</v>
      </c>
      <c r="K19" s="82">
        <f t="shared" si="4"/>
        <v>111.19874999999999</v>
      </c>
      <c r="L19" s="82">
        <f t="shared" si="2"/>
        <v>149.79</v>
      </c>
      <c r="M19" s="82">
        <v>149.79</v>
      </c>
      <c r="N19" s="83">
        <v>0</v>
      </c>
      <c r="O19" s="84">
        <f t="shared" ref="O19:O22" si="7">I19-H19</f>
        <v>3</v>
      </c>
      <c r="P19" s="82">
        <v>101.816</v>
      </c>
      <c r="Q19" s="84">
        <f t="shared" ref="Q19:Q22" si="8">I19-H19+1</f>
        <v>4</v>
      </c>
      <c r="R19" s="82">
        <v>193.18899999999999</v>
      </c>
      <c r="S19" s="82">
        <v>0</v>
      </c>
      <c r="T19" s="85">
        <f t="shared" si="1"/>
        <v>444.79499999999996</v>
      </c>
    </row>
    <row r="20" spans="1:20" s="47" customFormat="1" ht="69" outlineLevel="1" x14ac:dyDescent="0.3">
      <c r="A20" s="76" t="s">
        <v>269</v>
      </c>
      <c r="B20" s="77" t="s">
        <v>274</v>
      </c>
      <c r="C20" s="78" t="s">
        <v>421</v>
      </c>
      <c r="D20" s="79" t="s">
        <v>435</v>
      </c>
      <c r="E20" s="80" t="s">
        <v>724</v>
      </c>
      <c r="F20" s="79" t="s">
        <v>120</v>
      </c>
      <c r="G20" s="79" t="s">
        <v>124</v>
      </c>
      <c r="H20" s="81">
        <v>45355</v>
      </c>
      <c r="I20" s="81">
        <v>45358</v>
      </c>
      <c r="J20" s="80" t="s">
        <v>430</v>
      </c>
      <c r="K20" s="82">
        <f t="shared" si="4"/>
        <v>118.68849999999999</v>
      </c>
      <c r="L20" s="82">
        <f t="shared" si="2"/>
        <v>149.79</v>
      </c>
      <c r="M20" s="82">
        <v>149.79</v>
      </c>
      <c r="N20" s="83">
        <v>0</v>
      </c>
      <c r="O20" s="84">
        <f t="shared" si="7"/>
        <v>3</v>
      </c>
      <c r="P20" s="82">
        <v>101.816</v>
      </c>
      <c r="Q20" s="84">
        <f t="shared" si="8"/>
        <v>4</v>
      </c>
      <c r="R20" s="82">
        <v>193.18899999999999</v>
      </c>
      <c r="S20" s="82">
        <v>29.959</v>
      </c>
      <c r="T20" s="85">
        <f t="shared" si="1"/>
        <v>474.75399999999996</v>
      </c>
    </row>
    <row r="21" spans="1:20" s="47" customFormat="1" ht="51.75" outlineLevel="1" x14ac:dyDescent="0.3">
      <c r="A21" s="76" t="s">
        <v>269</v>
      </c>
      <c r="B21" s="77" t="s">
        <v>275</v>
      </c>
      <c r="C21" s="78" t="s">
        <v>421</v>
      </c>
      <c r="D21" s="79" t="s">
        <v>540</v>
      </c>
      <c r="E21" s="80" t="s">
        <v>541</v>
      </c>
      <c r="F21" s="79" t="s">
        <v>120</v>
      </c>
      <c r="G21" s="79" t="s">
        <v>124</v>
      </c>
      <c r="H21" s="81">
        <v>45379</v>
      </c>
      <c r="I21" s="81">
        <v>45382</v>
      </c>
      <c r="J21" s="80" t="s">
        <v>242</v>
      </c>
      <c r="K21" s="82">
        <f t="shared" si="4"/>
        <v>28.25</v>
      </c>
      <c r="L21" s="82">
        <f t="shared" si="2"/>
        <v>0</v>
      </c>
      <c r="M21" s="82">
        <v>0</v>
      </c>
      <c r="N21" s="83">
        <v>0</v>
      </c>
      <c r="O21" s="84">
        <f t="shared" si="7"/>
        <v>3</v>
      </c>
      <c r="P21" s="82">
        <v>0</v>
      </c>
      <c r="Q21" s="84">
        <f t="shared" si="8"/>
        <v>4</v>
      </c>
      <c r="R21" s="82">
        <v>113</v>
      </c>
      <c r="S21" s="82">
        <v>0</v>
      </c>
      <c r="T21" s="85">
        <f t="shared" si="1"/>
        <v>113</v>
      </c>
    </row>
    <row r="22" spans="1:20" s="47" customFormat="1" ht="51.75" outlineLevel="1" x14ac:dyDescent="0.3">
      <c r="A22" s="76" t="s">
        <v>269</v>
      </c>
      <c r="B22" s="77" t="s">
        <v>276</v>
      </c>
      <c r="C22" s="78" t="s">
        <v>421</v>
      </c>
      <c r="D22" s="79" t="s">
        <v>542</v>
      </c>
      <c r="E22" s="80" t="s">
        <v>723</v>
      </c>
      <c r="F22" s="79" t="s">
        <v>120</v>
      </c>
      <c r="G22" s="79" t="s">
        <v>124</v>
      </c>
      <c r="H22" s="81">
        <v>45379</v>
      </c>
      <c r="I22" s="81">
        <v>45382</v>
      </c>
      <c r="J22" s="80" t="s">
        <v>242</v>
      </c>
      <c r="K22" s="82">
        <f t="shared" si="4"/>
        <v>28.25</v>
      </c>
      <c r="L22" s="82">
        <f t="shared" si="2"/>
        <v>0</v>
      </c>
      <c r="M22" s="82">
        <v>0</v>
      </c>
      <c r="N22" s="83">
        <v>0</v>
      </c>
      <c r="O22" s="84">
        <f t="shared" si="7"/>
        <v>3</v>
      </c>
      <c r="P22" s="82">
        <v>0</v>
      </c>
      <c r="Q22" s="84">
        <f t="shared" si="8"/>
        <v>4</v>
      </c>
      <c r="R22" s="82">
        <v>113</v>
      </c>
      <c r="S22" s="82">
        <v>0</v>
      </c>
      <c r="T22" s="85">
        <f t="shared" si="1"/>
        <v>113</v>
      </c>
    </row>
    <row r="23" spans="1:20" s="75" customFormat="1" ht="17.25" x14ac:dyDescent="0.3">
      <c r="A23" s="69" t="s">
        <v>277</v>
      </c>
      <c r="B23" s="86"/>
      <c r="C23" s="78"/>
      <c r="D23" s="87"/>
      <c r="E23" s="88"/>
      <c r="F23" s="87"/>
      <c r="G23" s="87"/>
      <c r="H23" s="89"/>
      <c r="I23" s="89"/>
      <c r="J23" s="88"/>
      <c r="K23" s="85">
        <f t="shared" si="4"/>
        <v>47.840661538461539</v>
      </c>
      <c r="L23" s="85">
        <f>SUM(L24:L35)</f>
        <v>621.21399999999994</v>
      </c>
      <c r="M23" s="85">
        <f t="shared" ref="M23:S23" si="9">SUM(M24:M35)</f>
        <v>621.21399999999994</v>
      </c>
      <c r="N23" s="85">
        <f t="shared" si="9"/>
        <v>0</v>
      </c>
      <c r="O23" s="90">
        <f t="shared" si="9"/>
        <v>53</v>
      </c>
      <c r="P23" s="85">
        <f t="shared" si="9"/>
        <v>0</v>
      </c>
      <c r="Q23" s="90">
        <f t="shared" si="9"/>
        <v>65</v>
      </c>
      <c r="R23" s="85">
        <f t="shared" si="9"/>
        <v>2488.4290000000001</v>
      </c>
      <c r="S23" s="85">
        <f t="shared" si="9"/>
        <v>0</v>
      </c>
      <c r="T23" s="85">
        <f t="shared" si="1"/>
        <v>3109.643</v>
      </c>
    </row>
    <row r="24" spans="1:20" s="47" customFormat="1" ht="51.75" outlineLevel="1" x14ac:dyDescent="0.3">
      <c r="A24" s="76" t="s">
        <v>277</v>
      </c>
      <c r="B24" s="77" t="s">
        <v>45</v>
      </c>
      <c r="C24" s="78" t="s">
        <v>421</v>
      </c>
      <c r="D24" s="79" t="s">
        <v>423</v>
      </c>
      <c r="E24" s="80" t="s">
        <v>411</v>
      </c>
      <c r="F24" s="79" t="s">
        <v>120</v>
      </c>
      <c r="G24" s="79" t="s">
        <v>124</v>
      </c>
      <c r="H24" s="81">
        <v>45316</v>
      </c>
      <c r="I24" s="81">
        <v>45318</v>
      </c>
      <c r="J24" s="80" t="s">
        <v>241</v>
      </c>
      <c r="K24" s="82">
        <f t="shared" si="4"/>
        <v>0</v>
      </c>
      <c r="L24" s="82">
        <f t="shared" si="2"/>
        <v>0</v>
      </c>
      <c r="M24" s="82">
        <v>0</v>
      </c>
      <c r="N24" s="83">
        <v>0</v>
      </c>
      <c r="O24" s="84">
        <f t="shared" ref="O24:O32" si="10">I24-H24</f>
        <v>2</v>
      </c>
      <c r="P24" s="82">
        <v>0</v>
      </c>
      <c r="Q24" s="84">
        <f t="shared" ref="Q24:Q32" si="11">I24-H24+1</f>
        <v>3</v>
      </c>
      <c r="R24" s="82">
        <v>0</v>
      </c>
      <c r="S24" s="82">
        <v>0</v>
      </c>
      <c r="T24" s="85">
        <f t="shared" si="1"/>
        <v>0</v>
      </c>
    </row>
    <row r="25" spans="1:20" s="47" customFormat="1" ht="86.25" outlineLevel="1" x14ac:dyDescent="0.3">
      <c r="A25" s="76" t="s">
        <v>277</v>
      </c>
      <c r="B25" s="77" t="s">
        <v>46</v>
      </c>
      <c r="C25" s="78" t="s">
        <v>421</v>
      </c>
      <c r="D25" s="79" t="s">
        <v>423</v>
      </c>
      <c r="E25" s="80" t="s">
        <v>424</v>
      </c>
      <c r="F25" s="79" t="s">
        <v>120</v>
      </c>
      <c r="G25" s="79" t="s">
        <v>124</v>
      </c>
      <c r="H25" s="81">
        <v>45316</v>
      </c>
      <c r="I25" s="81">
        <v>45318</v>
      </c>
      <c r="J25" s="80" t="s">
        <v>241</v>
      </c>
      <c r="K25" s="82">
        <f t="shared" si="4"/>
        <v>0</v>
      </c>
      <c r="L25" s="82">
        <f t="shared" si="2"/>
        <v>0</v>
      </c>
      <c r="M25" s="82">
        <v>0</v>
      </c>
      <c r="N25" s="83">
        <v>0</v>
      </c>
      <c r="O25" s="84">
        <f t="shared" si="10"/>
        <v>2</v>
      </c>
      <c r="P25" s="82">
        <v>0</v>
      </c>
      <c r="Q25" s="84">
        <f t="shared" si="11"/>
        <v>3</v>
      </c>
      <c r="R25" s="82">
        <v>0</v>
      </c>
      <c r="S25" s="82">
        <v>0</v>
      </c>
      <c r="T25" s="85">
        <f t="shared" si="1"/>
        <v>0</v>
      </c>
    </row>
    <row r="26" spans="1:20" s="47" customFormat="1" ht="51.75" outlineLevel="1" x14ac:dyDescent="0.3">
      <c r="A26" s="76" t="s">
        <v>277</v>
      </c>
      <c r="B26" s="77" t="s">
        <v>113</v>
      </c>
      <c r="C26" s="78" t="s">
        <v>421</v>
      </c>
      <c r="D26" s="79" t="s">
        <v>425</v>
      </c>
      <c r="E26" s="80" t="s">
        <v>411</v>
      </c>
      <c r="F26" s="79" t="s">
        <v>120</v>
      </c>
      <c r="G26" s="79" t="s">
        <v>124</v>
      </c>
      <c r="H26" s="81">
        <v>45455</v>
      </c>
      <c r="I26" s="81">
        <v>45459</v>
      </c>
      <c r="J26" s="80" t="s">
        <v>170</v>
      </c>
      <c r="K26" s="82">
        <f t="shared" si="4"/>
        <v>61.371200000000002</v>
      </c>
      <c r="L26" s="82">
        <f t="shared" si="2"/>
        <v>306.85599999999999</v>
      </c>
      <c r="M26" s="82">
        <v>306.85599999999999</v>
      </c>
      <c r="N26" s="83">
        <v>0</v>
      </c>
      <c r="O26" s="84">
        <f t="shared" si="10"/>
        <v>4</v>
      </c>
      <c r="P26" s="82">
        <v>0</v>
      </c>
      <c r="Q26" s="84">
        <f t="shared" si="11"/>
        <v>5</v>
      </c>
      <c r="R26" s="82">
        <v>0</v>
      </c>
      <c r="S26" s="82">
        <v>0</v>
      </c>
      <c r="T26" s="85">
        <f t="shared" si="1"/>
        <v>306.85599999999999</v>
      </c>
    </row>
    <row r="27" spans="1:20" s="47" customFormat="1" ht="51.75" outlineLevel="1" x14ac:dyDescent="0.3">
      <c r="A27" s="76" t="s">
        <v>277</v>
      </c>
      <c r="B27" s="77" t="s">
        <v>114</v>
      </c>
      <c r="C27" s="78" t="s">
        <v>421</v>
      </c>
      <c r="D27" s="79" t="s">
        <v>543</v>
      </c>
      <c r="E27" s="80" t="s">
        <v>729</v>
      </c>
      <c r="F27" s="79" t="s">
        <v>120</v>
      </c>
      <c r="G27" s="79" t="s">
        <v>124</v>
      </c>
      <c r="H27" s="81">
        <v>45376</v>
      </c>
      <c r="I27" s="81">
        <v>45381</v>
      </c>
      <c r="J27" s="80" t="s">
        <v>111</v>
      </c>
      <c r="K27" s="82">
        <f t="shared" si="4"/>
        <v>48.629166666666663</v>
      </c>
      <c r="L27" s="82">
        <f t="shared" si="2"/>
        <v>0</v>
      </c>
      <c r="M27" s="82">
        <v>0</v>
      </c>
      <c r="N27" s="83">
        <v>0</v>
      </c>
      <c r="O27" s="84">
        <f t="shared" si="10"/>
        <v>5</v>
      </c>
      <c r="P27" s="82">
        <v>0</v>
      </c>
      <c r="Q27" s="84">
        <f t="shared" si="11"/>
        <v>6</v>
      </c>
      <c r="R27" s="82">
        <v>291.77499999999998</v>
      </c>
      <c r="S27" s="82">
        <v>0</v>
      </c>
      <c r="T27" s="85">
        <f t="shared" si="1"/>
        <v>291.77499999999998</v>
      </c>
    </row>
    <row r="28" spans="1:20" s="47" customFormat="1" ht="51.75" outlineLevel="1" x14ac:dyDescent="0.3">
      <c r="A28" s="76" t="s">
        <v>277</v>
      </c>
      <c r="B28" s="77" t="s">
        <v>47</v>
      </c>
      <c r="C28" s="78" t="s">
        <v>421</v>
      </c>
      <c r="D28" s="79" t="s">
        <v>543</v>
      </c>
      <c r="E28" s="80" t="s">
        <v>544</v>
      </c>
      <c r="F28" s="79" t="s">
        <v>120</v>
      </c>
      <c r="G28" s="79" t="s">
        <v>124</v>
      </c>
      <c r="H28" s="81">
        <v>45376</v>
      </c>
      <c r="I28" s="81">
        <v>45381</v>
      </c>
      <c r="J28" s="80" t="s">
        <v>111</v>
      </c>
      <c r="K28" s="82">
        <f t="shared" si="4"/>
        <v>48.629166666666663</v>
      </c>
      <c r="L28" s="82">
        <f t="shared" si="2"/>
        <v>0</v>
      </c>
      <c r="M28" s="82">
        <v>0</v>
      </c>
      <c r="N28" s="83">
        <v>0</v>
      </c>
      <c r="O28" s="84">
        <f t="shared" si="10"/>
        <v>5</v>
      </c>
      <c r="P28" s="82">
        <v>0</v>
      </c>
      <c r="Q28" s="84">
        <f t="shared" si="11"/>
        <v>6</v>
      </c>
      <c r="R28" s="82">
        <v>291.77499999999998</v>
      </c>
      <c r="S28" s="82">
        <v>0</v>
      </c>
      <c r="T28" s="85">
        <f t="shared" si="1"/>
        <v>291.77499999999998</v>
      </c>
    </row>
    <row r="29" spans="1:20" s="47" customFormat="1" ht="51.75" outlineLevel="1" x14ac:dyDescent="0.3">
      <c r="A29" s="76" t="s">
        <v>277</v>
      </c>
      <c r="B29" s="77" t="s">
        <v>278</v>
      </c>
      <c r="C29" s="78" t="s">
        <v>421</v>
      </c>
      <c r="D29" s="79" t="s">
        <v>543</v>
      </c>
      <c r="E29" s="80" t="s">
        <v>545</v>
      </c>
      <c r="F29" s="79" t="s">
        <v>120</v>
      </c>
      <c r="G29" s="79" t="s">
        <v>124</v>
      </c>
      <c r="H29" s="81">
        <v>45376</v>
      </c>
      <c r="I29" s="81">
        <v>45381</v>
      </c>
      <c r="J29" s="80" t="s">
        <v>111</v>
      </c>
      <c r="K29" s="82">
        <f t="shared" si="4"/>
        <v>48.629166666666663</v>
      </c>
      <c r="L29" s="82">
        <f t="shared" si="2"/>
        <v>0</v>
      </c>
      <c r="M29" s="82">
        <v>0</v>
      </c>
      <c r="N29" s="83">
        <v>0</v>
      </c>
      <c r="O29" s="84">
        <f t="shared" si="10"/>
        <v>5</v>
      </c>
      <c r="P29" s="82">
        <v>0</v>
      </c>
      <c r="Q29" s="84">
        <f t="shared" si="11"/>
        <v>6</v>
      </c>
      <c r="R29" s="82">
        <v>291.77499999999998</v>
      </c>
      <c r="S29" s="82">
        <v>0</v>
      </c>
      <c r="T29" s="85">
        <f t="shared" si="1"/>
        <v>291.77499999999998</v>
      </c>
    </row>
    <row r="30" spans="1:20" s="47" customFormat="1" ht="51.75" outlineLevel="1" x14ac:dyDescent="0.3">
      <c r="A30" s="76" t="s">
        <v>277</v>
      </c>
      <c r="B30" s="77" t="s">
        <v>279</v>
      </c>
      <c r="C30" s="78" t="s">
        <v>421</v>
      </c>
      <c r="D30" s="79" t="s">
        <v>543</v>
      </c>
      <c r="E30" s="80" t="s">
        <v>728</v>
      </c>
      <c r="F30" s="79" t="s">
        <v>120</v>
      </c>
      <c r="G30" s="79" t="s">
        <v>124</v>
      </c>
      <c r="H30" s="81">
        <v>45376</v>
      </c>
      <c r="I30" s="81">
        <v>45381</v>
      </c>
      <c r="J30" s="80" t="s">
        <v>111</v>
      </c>
      <c r="K30" s="82">
        <f t="shared" si="4"/>
        <v>48.629166666666663</v>
      </c>
      <c r="L30" s="82">
        <f t="shared" si="2"/>
        <v>0</v>
      </c>
      <c r="M30" s="82">
        <v>0</v>
      </c>
      <c r="N30" s="83">
        <v>0</v>
      </c>
      <c r="O30" s="84">
        <f t="shared" si="10"/>
        <v>5</v>
      </c>
      <c r="P30" s="82">
        <v>0</v>
      </c>
      <c r="Q30" s="84">
        <f t="shared" si="11"/>
        <v>6</v>
      </c>
      <c r="R30" s="82">
        <v>291.77499999999998</v>
      </c>
      <c r="S30" s="82">
        <v>0</v>
      </c>
      <c r="T30" s="85">
        <f t="shared" si="1"/>
        <v>291.77499999999998</v>
      </c>
    </row>
    <row r="31" spans="1:20" s="47" customFormat="1" ht="51.75" outlineLevel="1" x14ac:dyDescent="0.3">
      <c r="A31" s="76" t="s">
        <v>277</v>
      </c>
      <c r="B31" s="77" t="s">
        <v>280</v>
      </c>
      <c r="C31" s="78" t="s">
        <v>421</v>
      </c>
      <c r="D31" s="79" t="s">
        <v>543</v>
      </c>
      <c r="E31" s="80" t="s">
        <v>546</v>
      </c>
      <c r="F31" s="79" t="s">
        <v>120</v>
      </c>
      <c r="G31" s="79" t="s">
        <v>124</v>
      </c>
      <c r="H31" s="81">
        <v>45376</v>
      </c>
      <c r="I31" s="81">
        <v>45381</v>
      </c>
      <c r="J31" s="80" t="s">
        <v>111</v>
      </c>
      <c r="K31" s="82">
        <f t="shared" si="4"/>
        <v>48.629166666666663</v>
      </c>
      <c r="L31" s="82">
        <f t="shared" si="2"/>
        <v>0</v>
      </c>
      <c r="M31" s="82">
        <v>0</v>
      </c>
      <c r="N31" s="83">
        <v>0</v>
      </c>
      <c r="O31" s="84">
        <f t="shared" si="10"/>
        <v>5</v>
      </c>
      <c r="P31" s="82">
        <v>0</v>
      </c>
      <c r="Q31" s="84">
        <f t="shared" si="11"/>
        <v>6</v>
      </c>
      <c r="R31" s="82">
        <v>291.77499999999998</v>
      </c>
      <c r="S31" s="82">
        <v>0</v>
      </c>
      <c r="T31" s="85">
        <f t="shared" si="1"/>
        <v>291.77499999999998</v>
      </c>
    </row>
    <row r="32" spans="1:20" s="47" customFormat="1" ht="69" outlineLevel="1" x14ac:dyDescent="0.3">
      <c r="A32" s="76" t="s">
        <v>277</v>
      </c>
      <c r="B32" s="77" t="s">
        <v>281</v>
      </c>
      <c r="C32" s="78" t="s">
        <v>421</v>
      </c>
      <c r="D32" s="79" t="s">
        <v>543</v>
      </c>
      <c r="E32" s="80" t="s">
        <v>727</v>
      </c>
      <c r="F32" s="79" t="s">
        <v>120</v>
      </c>
      <c r="G32" s="79" t="s">
        <v>124</v>
      </c>
      <c r="H32" s="81">
        <v>45376</v>
      </c>
      <c r="I32" s="81">
        <v>45381</v>
      </c>
      <c r="J32" s="80" t="s">
        <v>111</v>
      </c>
      <c r="K32" s="82">
        <f t="shared" si="4"/>
        <v>48.629166666666663</v>
      </c>
      <c r="L32" s="82">
        <f t="shared" si="2"/>
        <v>0</v>
      </c>
      <c r="M32" s="82">
        <v>0</v>
      </c>
      <c r="N32" s="83">
        <v>0</v>
      </c>
      <c r="O32" s="84">
        <f t="shared" si="10"/>
        <v>5</v>
      </c>
      <c r="P32" s="82">
        <v>0</v>
      </c>
      <c r="Q32" s="84">
        <f t="shared" si="11"/>
        <v>6</v>
      </c>
      <c r="R32" s="82">
        <v>291.77499999999998</v>
      </c>
      <c r="S32" s="82">
        <v>0</v>
      </c>
      <c r="T32" s="85">
        <f t="shared" si="1"/>
        <v>291.77499999999998</v>
      </c>
    </row>
    <row r="33" spans="1:20" s="47" customFormat="1" ht="69" outlineLevel="1" x14ac:dyDescent="0.3">
      <c r="A33" s="76" t="s">
        <v>277</v>
      </c>
      <c r="B33" s="77" t="s">
        <v>282</v>
      </c>
      <c r="C33" s="78" t="s">
        <v>421</v>
      </c>
      <c r="D33" s="79" t="s">
        <v>543</v>
      </c>
      <c r="E33" s="80" t="s">
        <v>726</v>
      </c>
      <c r="F33" s="79" t="s">
        <v>120</v>
      </c>
      <c r="G33" s="79" t="s">
        <v>124</v>
      </c>
      <c r="H33" s="81">
        <v>45376</v>
      </c>
      <c r="I33" s="81">
        <v>45381</v>
      </c>
      <c r="J33" s="80" t="s">
        <v>111</v>
      </c>
      <c r="K33" s="82">
        <f t="shared" ref="K33:K35" si="12">T33/Q33</f>
        <v>48.629166666666663</v>
      </c>
      <c r="L33" s="82">
        <f t="shared" ref="L33:L35" si="13">+M33+N33</f>
        <v>0</v>
      </c>
      <c r="M33" s="82">
        <v>0</v>
      </c>
      <c r="N33" s="83">
        <v>0</v>
      </c>
      <c r="O33" s="84">
        <f t="shared" ref="O33:O35" si="14">I33-H33</f>
        <v>5</v>
      </c>
      <c r="P33" s="82">
        <v>0</v>
      </c>
      <c r="Q33" s="84">
        <f t="shared" ref="Q33:Q35" si="15">I33-H33+1</f>
        <v>6</v>
      </c>
      <c r="R33" s="82">
        <v>291.77499999999998</v>
      </c>
      <c r="S33" s="82">
        <v>0</v>
      </c>
      <c r="T33" s="85">
        <f t="shared" si="1"/>
        <v>291.77499999999998</v>
      </c>
    </row>
    <row r="34" spans="1:20" s="47" customFormat="1" ht="51.75" outlineLevel="1" x14ac:dyDescent="0.3">
      <c r="A34" s="76" t="s">
        <v>277</v>
      </c>
      <c r="B34" s="77" t="s">
        <v>547</v>
      </c>
      <c r="C34" s="78" t="s">
        <v>421</v>
      </c>
      <c r="D34" s="79" t="s">
        <v>549</v>
      </c>
      <c r="E34" s="80" t="s">
        <v>550</v>
      </c>
      <c r="F34" s="79" t="s">
        <v>120</v>
      </c>
      <c r="G34" s="79" t="s">
        <v>124</v>
      </c>
      <c r="H34" s="81">
        <v>45383</v>
      </c>
      <c r="I34" s="81">
        <v>45388</v>
      </c>
      <c r="J34" s="80" t="s">
        <v>104</v>
      </c>
      <c r="K34" s="82">
        <f t="shared" si="12"/>
        <v>63.363500000000009</v>
      </c>
      <c r="L34" s="82">
        <f t="shared" si="13"/>
        <v>157.179</v>
      </c>
      <c r="M34" s="82">
        <v>157.179</v>
      </c>
      <c r="N34" s="83">
        <v>0</v>
      </c>
      <c r="O34" s="84">
        <f t="shared" si="14"/>
        <v>5</v>
      </c>
      <c r="P34" s="82">
        <v>0</v>
      </c>
      <c r="Q34" s="84">
        <f t="shared" si="15"/>
        <v>6</v>
      </c>
      <c r="R34" s="82">
        <v>223.00200000000001</v>
      </c>
      <c r="S34" s="82">
        <v>0</v>
      </c>
      <c r="T34" s="85">
        <f t="shared" si="1"/>
        <v>380.18100000000004</v>
      </c>
    </row>
    <row r="35" spans="1:20" s="47" customFormat="1" ht="51.75" outlineLevel="1" x14ac:dyDescent="0.3">
      <c r="A35" s="76" t="s">
        <v>277</v>
      </c>
      <c r="B35" s="77" t="s">
        <v>548</v>
      </c>
      <c r="C35" s="78" t="s">
        <v>421</v>
      </c>
      <c r="D35" s="79" t="s">
        <v>549</v>
      </c>
      <c r="E35" s="80" t="s">
        <v>725</v>
      </c>
      <c r="F35" s="79" t="s">
        <v>120</v>
      </c>
      <c r="G35" s="79" t="s">
        <v>124</v>
      </c>
      <c r="H35" s="81">
        <v>45383</v>
      </c>
      <c r="I35" s="81">
        <v>45388</v>
      </c>
      <c r="J35" s="80" t="s">
        <v>104</v>
      </c>
      <c r="K35" s="82">
        <f t="shared" si="12"/>
        <v>63.363500000000009</v>
      </c>
      <c r="L35" s="82">
        <f t="shared" si="13"/>
        <v>157.179</v>
      </c>
      <c r="M35" s="82">
        <v>157.179</v>
      </c>
      <c r="N35" s="83">
        <v>0</v>
      </c>
      <c r="O35" s="84">
        <f t="shared" si="14"/>
        <v>5</v>
      </c>
      <c r="P35" s="82">
        <v>0</v>
      </c>
      <c r="Q35" s="84">
        <f t="shared" si="15"/>
        <v>6</v>
      </c>
      <c r="R35" s="82">
        <v>223.00200000000001</v>
      </c>
      <c r="S35" s="82">
        <v>0</v>
      </c>
      <c r="T35" s="85">
        <f t="shared" si="1"/>
        <v>380.18100000000004</v>
      </c>
    </row>
    <row r="36" spans="1:20" s="75" customFormat="1" ht="34.5" x14ac:dyDescent="0.3">
      <c r="A36" s="69" t="s">
        <v>283</v>
      </c>
      <c r="B36" s="86"/>
      <c r="C36" s="78"/>
      <c r="D36" s="87"/>
      <c r="E36" s="88"/>
      <c r="F36" s="87"/>
      <c r="G36" s="87"/>
      <c r="H36" s="89"/>
      <c r="I36" s="89"/>
      <c r="J36" s="88"/>
      <c r="K36" s="85">
        <f>T36/Q36</f>
        <v>133.55997500000001</v>
      </c>
      <c r="L36" s="85">
        <f>SUM(L37:L51)</f>
        <v>2578.136</v>
      </c>
      <c r="M36" s="85">
        <f t="shared" ref="M36:S36" si="16">SUM(M37:M51)</f>
        <v>2578.136</v>
      </c>
      <c r="N36" s="85">
        <f t="shared" si="16"/>
        <v>0</v>
      </c>
      <c r="O36" s="90">
        <f t="shared" si="16"/>
        <v>25</v>
      </c>
      <c r="P36" s="85">
        <f t="shared" si="16"/>
        <v>1400.7020000000002</v>
      </c>
      <c r="Q36" s="90">
        <f t="shared" si="16"/>
        <v>40</v>
      </c>
      <c r="R36" s="85">
        <f t="shared" si="16"/>
        <v>1328.5610000000001</v>
      </c>
      <c r="S36" s="85">
        <f t="shared" si="16"/>
        <v>35</v>
      </c>
      <c r="T36" s="85">
        <f t="shared" si="1"/>
        <v>5342.3990000000003</v>
      </c>
    </row>
    <row r="37" spans="1:20" s="47" customFormat="1" ht="69" outlineLevel="1" x14ac:dyDescent="0.3">
      <c r="A37" s="76" t="s">
        <v>283</v>
      </c>
      <c r="B37" s="77" t="s">
        <v>49</v>
      </c>
      <c r="C37" s="78" t="s">
        <v>421</v>
      </c>
      <c r="D37" s="79" t="s">
        <v>436</v>
      </c>
      <c r="E37" s="80" t="s">
        <v>758</v>
      </c>
      <c r="F37" s="79" t="s">
        <v>120</v>
      </c>
      <c r="G37" s="79" t="s">
        <v>124</v>
      </c>
      <c r="H37" s="81">
        <v>45319</v>
      </c>
      <c r="I37" s="81">
        <v>45321</v>
      </c>
      <c r="J37" s="80" t="s">
        <v>108</v>
      </c>
      <c r="K37" s="82">
        <f>T37/Q37</f>
        <v>264.44333333333333</v>
      </c>
      <c r="L37" s="82">
        <f t="shared" si="2"/>
        <v>446.22800000000001</v>
      </c>
      <c r="M37" s="82">
        <v>446.22800000000001</v>
      </c>
      <c r="N37" s="83">
        <v>0</v>
      </c>
      <c r="O37" s="84">
        <f t="shared" ref="O37:O51" si="17">I37-H37</f>
        <v>2</v>
      </c>
      <c r="P37" s="82">
        <v>180.79300000000001</v>
      </c>
      <c r="Q37" s="84">
        <f t="shared" ref="Q37:Q51" si="18">I37-H37+1</f>
        <v>3</v>
      </c>
      <c r="R37" s="82">
        <v>166.309</v>
      </c>
      <c r="S37" s="82">
        <v>0</v>
      </c>
      <c r="T37" s="85">
        <f t="shared" si="1"/>
        <v>793.32999999999993</v>
      </c>
    </row>
    <row r="38" spans="1:20" s="47" customFormat="1" ht="51.75" outlineLevel="1" x14ac:dyDescent="0.3">
      <c r="A38" s="76" t="s">
        <v>283</v>
      </c>
      <c r="B38" s="77" t="s">
        <v>115</v>
      </c>
      <c r="C38" s="78" t="s">
        <v>421</v>
      </c>
      <c r="D38" s="79" t="s">
        <v>437</v>
      </c>
      <c r="E38" s="80" t="s">
        <v>128</v>
      </c>
      <c r="F38" s="79" t="s">
        <v>120</v>
      </c>
      <c r="G38" s="79" t="s">
        <v>124</v>
      </c>
      <c r="H38" s="81">
        <v>45317</v>
      </c>
      <c r="I38" s="81">
        <v>45318</v>
      </c>
      <c r="J38" s="80" t="s">
        <v>125</v>
      </c>
      <c r="K38" s="82">
        <f t="shared" si="4"/>
        <v>41.405999999999999</v>
      </c>
      <c r="L38" s="82">
        <f t="shared" si="2"/>
        <v>0</v>
      </c>
      <c r="M38" s="82">
        <v>0</v>
      </c>
      <c r="N38" s="83">
        <v>0</v>
      </c>
      <c r="O38" s="84">
        <f t="shared" si="17"/>
        <v>1</v>
      </c>
      <c r="P38" s="82">
        <v>23.026</v>
      </c>
      <c r="Q38" s="84">
        <f t="shared" si="18"/>
        <v>2</v>
      </c>
      <c r="R38" s="82">
        <v>59.786000000000001</v>
      </c>
      <c r="S38" s="82">
        <v>0</v>
      </c>
      <c r="T38" s="85">
        <f t="shared" si="1"/>
        <v>82.811999999999998</v>
      </c>
    </row>
    <row r="39" spans="1:20" s="47" customFormat="1" ht="69" outlineLevel="1" x14ac:dyDescent="0.3">
      <c r="A39" s="76" t="s">
        <v>283</v>
      </c>
      <c r="B39" s="77" t="s">
        <v>50</v>
      </c>
      <c r="C39" s="78" t="s">
        <v>421</v>
      </c>
      <c r="D39" s="79" t="s">
        <v>438</v>
      </c>
      <c r="E39" s="80" t="s">
        <v>758</v>
      </c>
      <c r="F39" s="79" t="s">
        <v>120</v>
      </c>
      <c r="G39" s="79" t="s">
        <v>124</v>
      </c>
      <c r="H39" s="81">
        <v>45316</v>
      </c>
      <c r="I39" s="81">
        <v>45317</v>
      </c>
      <c r="J39" s="80" t="s">
        <v>125</v>
      </c>
      <c r="K39" s="82">
        <f t="shared" si="4"/>
        <v>44.953000000000003</v>
      </c>
      <c r="L39" s="82">
        <f t="shared" si="2"/>
        <v>0</v>
      </c>
      <c r="M39" s="82">
        <v>0</v>
      </c>
      <c r="N39" s="83">
        <v>0</v>
      </c>
      <c r="O39" s="84">
        <f t="shared" si="17"/>
        <v>1</v>
      </c>
      <c r="P39" s="82">
        <v>30.12</v>
      </c>
      <c r="Q39" s="84">
        <f t="shared" si="18"/>
        <v>2</v>
      </c>
      <c r="R39" s="82">
        <v>59.786000000000001</v>
      </c>
      <c r="S39" s="82">
        <v>0</v>
      </c>
      <c r="T39" s="85">
        <f t="shared" si="1"/>
        <v>89.906000000000006</v>
      </c>
    </row>
    <row r="40" spans="1:20" s="47" customFormat="1" ht="69" outlineLevel="1" x14ac:dyDescent="0.3">
      <c r="A40" s="76" t="s">
        <v>283</v>
      </c>
      <c r="B40" s="77" t="s">
        <v>284</v>
      </c>
      <c r="C40" s="78" t="s">
        <v>421</v>
      </c>
      <c r="D40" s="79" t="s">
        <v>438</v>
      </c>
      <c r="E40" s="80" t="s">
        <v>759</v>
      </c>
      <c r="F40" s="79" t="s">
        <v>120</v>
      </c>
      <c r="G40" s="79" t="s">
        <v>124</v>
      </c>
      <c r="H40" s="81">
        <v>45316</v>
      </c>
      <c r="I40" s="81">
        <v>45317</v>
      </c>
      <c r="J40" s="80" t="s">
        <v>125</v>
      </c>
      <c r="K40" s="82">
        <f t="shared" si="4"/>
        <v>44.953000000000003</v>
      </c>
      <c r="L40" s="82">
        <f t="shared" si="2"/>
        <v>0</v>
      </c>
      <c r="M40" s="82">
        <v>0</v>
      </c>
      <c r="N40" s="83">
        <v>0</v>
      </c>
      <c r="O40" s="84">
        <f t="shared" si="17"/>
        <v>1</v>
      </c>
      <c r="P40" s="82">
        <v>30.12</v>
      </c>
      <c r="Q40" s="84">
        <f t="shared" si="18"/>
        <v>2</v>
      </c>
      <c r="R40" s="82">
        <v>59.786000000000001</v>
      </c>
      <c r="S40" s="82">
        <v>0</v>
      </c>
      <c r="T40" s="85">
        <f t="shared" si="1"/>
        <v>89.906000000000006</v>
      </c>
    </row>
    <row r="41" spans="1:20" s="47" customFormat="1" ht="69" outlineLevel="1" x14ac:dyDescent="0.3">
      <c r="A41" s="76" t="s">
        <v>283</v>
      </c>
      <c r="B41" s="77" t="s">
        <v>285</v>
      </c>
      <c r="C41" s="78" t="s">
        <v>421</v>
      </c>
      <c r="D41" s="79" t="s">
        <v>439</v>
      </c>
      <c r="E41" s="80" t="s">
        <v>759</v>
      </c>
      <c r="F41" s="79" t="s">
        <v>120</v>
      </c>
      <c r="G41" s="79" t="s">
        <v>124</v>
      </c>
      <c r="H41" s="81">
        <v>45334</v>
      </c>
      <c r="I41" s="81">
        <v>45336</v>
      </c>
      <c r="J41" s="80" t="s">
        <v>108</v>
      </c>
      <c r="K41" s="82">
        <f t="shared" si="4"/>
        <v>199.53599999999997</v>
      </c>
      <c r="L41" s="82">
        <f t="shared" si="2"/>
        <v>381.21499999999997</v>
      </c>
      <c r="M41" s="82">
        <v>381.21499999999997</v>
      </c>
      <c r="N41" s="83">
        <v>0</v>
      </c>
      <c r="O41" s="84">
        <f t="shared" si="17"/>
        <v>2</v>
      </c>
      <c r="P41" s="82">
        <v>97.652000000000001</v>
      </c>
      <c r="Q41" s="84">
        <f t="shared" si="18"/>
        <v>3</v>
      </c>
      <c r="R41" s="82">
        <v>109.741</v>
      </c>
      <c r="S41" s="82">
        <v>10</v>
      </c>
      <c r="T41" s="85">
        <f t="shared" si="1"/>
        <v>598.60799999999995</v>
      </c>
    </row>
    <row r="42" spans="1:20" s="47" customFormat="1" ht="69" outlineLevel="1" x14ac:dyDescent="0.3">
      <c r="A42" s="76" t="s">
        <v>283</v>
      </c>
      <c r="B42" s="77" t="s">
        <v>286</v>
      </c>
      <c r="C42" s="78" t="s">
        <v>421</v>
      </c>
      <c r="D42" s="79" t="s">
        <v>439</v>
      </c>
      <c r="E42" s="80" t="s">
        <v>440</v>
      </c>
      <c r="F42" s="79" t="s">
        <v>120</v>
      </c>
      <c r="G42" s="79" t="s">
        <v>124</v>
      </c>
      <c r="H42" s="81">
        <v>45334</v>
      </c>
      <c r="I42" s="81">
        <v>45336</v>
      </c>
      <c r="J42" s="80" t="s">
        <v>108</v>
      </c>
      <c r="K42" s="82">
        <f t="shared" si="4"/>
        <v>200.55733333333333</v>
      </c>
      <c r="L42" s="82">
        <f t="shared" si="2"/>
        <v>381.21499999999997</v>
      </c>
      <c r="M42" s="82">
        <v>381.21499999999997</v>
      </c>
      <c r="N42" s="83">
        <v>0</v>
      </c>
      <c r="O42" s="84">
        <f t="shared" si="17"/>
        <v>2</v>
      </c>
      <c r="P42" s="82">
        <v>110.71599999999999</v>
      </c>
      <c r="Q42" s="84">
        <f t="shared" si="18"/>
        <v>3</v>
      </c>
      <c r="R42" s="82">
        <v>109.741</v>
      </c>
      <c r="S42" s="82">
        <v>0</v>
      </c>
      <c r="T42" s="85">
        <f t="shared" si="1"/>
        <v>601.67200000000003</v>
      </c>
    </row>
    <row r="43" spans="1:20" s="47" customFormat="1" ht="69" outlineLevel="1" x14ac:dyDescent="0.3">
      <c r="A43" s="76" t="s">
        <v>283</v>
      </c>
      <c r="B43" s="77" t="s">
        <v>287</v>
      </c>
      <c r="C43" s="78" t="s">
        <v>421</v>
      </c>
      <c r="D43" s="79" t="s">
        <v>441</v>
      </c>
      <c r="E43" s="80" t="s">
        <v>759</v>
      </c>
      <c r="F43" s="79" t="s">
        <v>120</v>
      </c>
      <c r="G43" s="79" t="s">
        <v>124</v>
      </c>
      <c r="H43" s="81">
        <v>45335</v>
      </c>
      <c r="I43" s="81">
        <v>45337</v>
      </c>
      <c r="J43" s="80" t="s">
        <v>101</v>
      </c>
      <c r="K43" s="82">
        <f t="shared" si="4"/>
        <v>51.9</v>
      </c>
      <c r="L43" s="82">
        <f t="shared" si="2"/>
        <v>104.45399999999999</v>
      </c>
      <c r="M43" s="82">
        <v>104.45399999999999</v>
      </c>
      <c r="N43" s="83">
        <v>0</v>
      </c>
      <c r="O43" s="84">
        <f t="shared" si="17"/>
        <v>2</v>
      </c>
      <c r="P43" s="82">
        <v>0</v>
      </c>
      <c r="Q43" s="84">
        <f t="shared" si="18"/>
        <v>3</v>
      </c>
      <c r="R43" s="82">
        <v>41.246000000000002</v>
      </c>
      <c r="S43" s="82">
        <v>10</v>
      </c>
      <c r="T43" s="85">
        <f t="shared" si="1"/>
        <v>155.69999999999999</v>
      </c>
    </row>
    <row r="44" spans="1:20" s="47" customFormat="1" ht="69" outlineLevel="1" x14ac:dyDescent="0.3">
      <c r="A44" s="76" t="s">
        <v>283</v>
      </c>
      <c r="B44" s="77" t="s">
        <v>288</v>
      </c>
      <c r="C44" s="78" t="s">
        <v>421</v>
      </c>
      <c r="D44" s="79" t="s">
        <v>441</v>
      </c>
      <c r="E44" s="80" t="s">
        <v>440</v>
      </c>
      <c r="F44" s="79" t="s">
        <v>120</v>
      </c>
      <c r="G44" s="79" t="s">
        <v>124</v>
      </c>
      <c r="H44" s="81">
        <v>45335</v>
      </c>
      <c r="I44" s="81">
        <v>45337</v>
      </c>
      <c r="J44" s="80" t="s">
        <v>101</v>
      </c>
      <c r="K44" s="82">
        <f t="shared" si="4"/>
        <v>50.233333333333327</v>
      </c>
      <c r="L44" s="82">
        <f t="shared" si="2"/>
        <v>104.45399999999999</v>
      </c>
      <c r="M44" s="82">
        <v>104.45399999999999</v>
      </c>
      <c r="N44" s="83">
        <v>0</v>
      </c>
      <c r="O44" s="84">
        <f t="shared" si="17"/>
        <v>2</v>
      </c>
      <c r="P44" s="82">
        <v>0</v>
      </c>
      <c r="Q44" s="84">
        <f t="shared" si="18"/>
        <v>3</v>
      </c>
      <c r="R44" s="82">
        <v>41.246000000000002</v>
      </c>
      <c r="S44" s="82">
        <v>5</v>
      </c>
      <c r="T44" s="85">
        <f t="shared" si="1"/>
        <v>150.69999999999999</v>
      </c>
    </row>
    <row r="45" spans="1:20" s="47" customFormat="1" ht="69" outlineLevel="1" x14ac:dyDescent="0.3">
      <c r="A45" s="76" t="s">
        <v>283</v>
      </c>
      <c r="B45" s="77" t="s">
        <v>289</v>
      </c>
      <c r="C45" s="78" t="s">
        <v>421</v>
      </c>
      <c r="D45" s="79" t="s">
        <v>441</v>
      </c>
      <c r="E45" s="80" t="s">
        <v>758</v>
      </c>
      <c r="F45" s="79" t="s">
        <v>120</v>
      </c>
      <c r="G45" s="79" t="s">
        <v>124</v>
      </c>
      <c r="H45" s="81">
        <v>45335</v>
      </c>
      <c r="I45" s="81">
        <v>45337</v>
      </c>
      <c r="J45" s="80" t="s">
        <v>101</v>
      </c>
      <c r="K45" s="82">
        <f t="shared" si="4"/>
        <v>64.089333333333329</v>
      </c>
      <c r="L45" s="82">
        <f t="shared" si="2"/>
        <v>130.4</v>
      </c>
      <c r="M45" s="82">
        <v>130.4</v>
      </c>
      <c r="N45" s="83">
        <v>0</v>
      </c>
      <c r="O45" s="84">
        <f t="shared" si="17"/>
        <v>2</v>
      </c>
      <c r="P45" s="82">
        <v>0</v>
      </c>
      <c r="Q45" s="84">
        <f t="shared" si="18"/>
        <v>3</v>
      </c>
      <c r="R45" s="82">
        <v>61.868000000000002</v>
      </c>
      <c r="S45" s="82">
        <v>0</v>
      </c>
      <c r="T45" s="85">
        <f t="shared" si="1"/>
        <v>192.268</v>
      </c>
    </row>
    <row r="46" spans="1:20" s="47" customFormat="1" ht="120.75" outlineLevel="1" x14ac:dyDescent="0.3">
      <c r="A46" s="76" t="s">
        <v>283</v>
      </c>
      <c r="B46" s="77" t="s">
        <v>290</v>
      </c>
      <c r="C46" s="78" t="s">
        <v>421</v>
      </c>
      <c r="D46" s="79" t="s">
        <v>441</v>
      </c>
      <c r="E46" s="80" t="s">
        <v>442</v>
      </c>
      <c r="F46" s="79" t="s">
        <v>120</v>
      </c>
      <c r="G46" s="79" t="s">
        <v>124</v>
      </c>
      <c r="H46" s="81">
        <v>45335</v>
      </c>
      <c r="I46" s="81">
        <v>45337</v>
      </c>
      <c r="J46" s="80" t="s">
        <v>101</v>
      </c>
      <c r="K46" s="82">
        <f t="shared" si="4"/>
        <v>67.422666666666672</v>
      </c>
      <c r="L46" s="82">
        <f t="shared" si="2"/>
        <v>130.4</v>
      </c>
      <c r="M46" s="82">
        <v>130.4</v>
      </c>
      <c r="N46" s="83">
        <v>0</v>
      </c>
      <c r="O46" s="84">
        <f t="shared" si="17"/>
        <v>2</v>
      </c>
      <c r="P46" s="82">
        <v>0</v>
      </c>
      <c r="Q46" s="84">
        <f t="shared" si="18"/>
        <v>3</v>
      </c>
      <c r="R46" s="82">
        <v>61.868000000000002</v>
      </c>
      <c r="S46" s="82">
        <v>10</v>
      </c>
      <c r="T46" s="85">
        <f t="shared" si="1"/>
        <v>202.268</v>
      </c>
    </row>
    <row r="47" spans="1:20" s="47" customFormat="1" ht="69" outlineLevel="1" x14ac:dyDescent="0.3">
      <c r="A47" s="76" t="s">
        <v>283</v>
      </c>
      <c r="B47" s="77" t="s">
        <v>291</v>
      </c>
      <c r="C47" s="78" t="s">
        <v>421</v>
      </c>
      <c r="D47" s="79" t="s">
        <v>443</v>
      </c>
      <c r="E47" s="80" t="s">
        <v>758</v>
      </c>
      <c r="F47" s="79" t="s">
        <v>120</v>
      </c>
      <c r="G47" s="79" t="s">
        <v>124</v>
      </c>
      <c r="H47" s="81">
        <v>45341</v>
      </c>
      <c r="I47" s="81">
        <v>45343</v>
      </c>
      <c r="J47" s="80" t="s">
        <v>103</v>
      </c>
      <c r="K47" s="82">
        <f t="shared" si="4"/>
        <v>300.61966666666666</v>
      </c>
      <c r="L47" s="82">
        <f t="shared" si="2"/>
        <v>554.45799999999997</v>
      </c>
      <c r="M47" s="82">
        <v>554.45799999999997</v>
      </c>
      <c r="N47" s="83">
        <v>0</v>
      </c>
      <c r="O47" s="84">
        <f t="shared" si="17"/>
        <v>2</v>
      </c>
      <c r="P47" s="82">
        <v>159.30199999999999</v>
      </c>
      <c r="Q47" s="84">
        <f t="shared" si="18"/>
        <v>3</v>
      </c>
      <c r="R47" s="82">
        <v>188.09899999999999</v>
      </c>
      <c r="S47" s="82">
        <v>0</v>
      </c>
      <c r="T47" s="85">
        <f t="shared" si="1"/>
        <v>901.85899999999992</v>
      </c>
    </row>
    <row r="48" spans="1:20" s="47" customFormat="1" ht="69" outlineLevel="1" x14ac:dyDescent="0.3">
      <c r="A48" s="76" t="s">
        <v>283</v>
      </c>
      <c r="B48" s="77" t="s">
        <v>292</v>
      </c>
      <c r="C48" s="78" t="s">
        <v>421</v>
      </c>
      <c r="D48" s="79" t="s">
        <v>444</v>
      </c>
      <c r="E48" s="80" t="s">
        <v>759</v>
      </c>
      <c r="F48" s="79" t="s">
        <v>120</v>
      </c>
      <c r="G48" s="79" t="s">
        <v>124</v>
      </c>
      <c r="H48" s="81">
        <v>45348</v>
      </c>
      <c r="I48" s="81">
        <v>45351</v>
      </c>
      <c r="J48" s="80" t="s">
        <v>445</v>
      </c>
      <c r="K48" s="82">
        <f t="shared" si="4"/>
        <v>60.567250000000001</v>
      </c>
      <c r="L48" s="82">
        <f t="shared" si="2"/>
        <v>0</v>
      </c>
      <c r="M48" s="82">
        <v>0</v>
      </c>
      <c r="N48" s="83">
        <v>0</v>
      </c>
      <c r="O48" s="84">
        <f t="shared" si="17"/>
        <v>3</v>
      </c>
      <c r="P48" s="82">
        <v>108.43899999999999</v>
      </c>
      <c r="Q48" s="84">
        <f t="shared" si="18"/>
        <v>4</v>
      </c>
      <c r="R48" s="82">
        <v>133.83000000000001</v>
      </c>
      <c r="S48" s="82">
        <v>0</v>
      </c>
      <c r="T48" s="85">
        <f t="shared" si="1"/>
        <v>242.26900000000001</v>
      </c>
    </row>
    <row r="49" spans="1:20" s="47" customFormat="1" ht="51.75" outlineLevel="1" x14ac:dyDescent="0.3">
      <c r="A49" s="76" t="s">
        <v>283</v>
      </c>
      <c r="B49" s="77" t="s">
        <v>293</v>
      </c>
      <c r="C49" s="78" t="s">
        <v>421</v>
      </c>
      <c r="D49" s="79" t="s">
        <v>446</v>
      </c>
      <c r="E49" s="80" t="s">
        <v>128</v>
      </c>
      <c r="F49" s="79" t="s">
        <v>120</v>
      </c>
      <c r="G49" s="79" t="s">
        <v>124</v>
      </c>
      <c r="H49" s="81">
        <v>45351</v>
      </c>
      <c r="I49" s="81">
        <v>45352</v>
      </c>
      <c r="J49" s="80" t="s">
        <v>179</v>
      </c>
      <c r="K49" s="82">
        <f t="shared" si="4"/>
        <v>141.35250000000002</v>
      </c>
      <c r="L49" s="82">
        <f t="shared" si="2"/>
        <v>172.65600000000001</v>
      </c>
      <c r="M49" s="82">
        <v>172.65600000000001</v>
      </c>
      <c r="N49" s="83">
        <v>0</v>
      </c>
      <c r="O49" s="84">
        <f t="shared" si="17"/>
        <v>1</v>
      </c>
      <c r="P49" s="82">
        <v>48.62</v>
      </c>
      <c r="Q49" s="84">
        <f t="shared" si="18"/>
        <v>2</v>
      </c>
      <c r="R49" s="82">
        <v>61.429000000000002</v>
      </c>
      <c r="S49" s="82">
        <v>0</v>
      </c>
      <c r="T49" s="85">
        <f t="shared" si="1"/>
        <v>282.70500000000004</v>
      </c>
    </row>
    <row r="50" spans="1:20" s="47" customFormat="1" ht="69" outlineLevel="1" x14ac:dyDescent="0.3">
      <c r="A50" s="76" t="s">
        <v>283</v>
      </c>
      <c r="B50" s="77" t="s">
        <v>294</v>
      </c>
      <c r="C50" s="78" t="s">
        <v>421</v>
      </c>
      <c r="D50" s="79" t="s">
        <v>551</v>
      </c>
      <c r="E50" s="80" t="s">
        <v>759</v>
      </c>
      <c r="F50" s="79" t="s">
        <v>120</v>
      </c>
      <c r="G50" s="79" t="s">
        <v>124</v>
      </c>
      <c r="H50" s="81">
        <v>45371</v>
      </c>
      <c r="I50" s="81">
        <v>45372</v>
      </c>
      <c r="J50" s="80" t="s">
        <v>108</v>
      </c>
      <c r="K50" s="82">
        <f t="shared" si="4"/>
        <v>348.61400000000003</v>
      </c>
      <c r="L50" s="82">
        <f t="shared" si="2"/>
        <v>0</v>
      </c>
      <c r="M50" s="82">
        <v>0</v>
      </c>
      <c r="N50" s="83">
        <v>0</v>
      </c>
      <c r="O50" s="84">
        <f t="shared" si="17"/>
        <v>1</v>
      </c>
      <c r="P50" s="82">
        <v>588.80200000000002</v>
      </c>
      <c r="Q50" s="84">
        <f t="shared" si="18"/>
        <v>2</v>
      </c>
      <c r="R50" s="82">
        <v>108.426</v>
      </c>
      <c r="S50" s="82">
        <v>0</v>
      </c>
      <c r="T50" s="85">
        <f t="shared" si="1"/>
        <v>697.22800000000007</v>
      </c>
    </row>
    <row r="51" spans="1:20" s="47" customFormat="1" ht="69" outlineLevel="1" x14ac:dyDescent="0.3">
      <c r="A51" s="76" t="s">
        <v>283</v>
      </c>
      <c r="B51" s="77" t="s">
        <v>295</v>
      </c>
      <c r="C51" s="78" t="s">
        <v>421</v>
      </c>
      <c r="D51" s="79" t="s">
        <v>552</v>
      </c>
      <c r="E51" s="80" t="s">
        <v>760</v>
      </c>
      <c r="F51" s="79" t="s">
        <v>120</v>
      </c>
      <c r="G51" s="79" t="s">
        <v>124</v>
      </c>
      <c r="H51" s="81">
        <v>45351</v>
      </c>
      <c r="I51" s="81">
        <v>45352</v>
      </c>
      <c r="J51" s="80" t="s">
        <v>179</v>
      </c>
      <c r="K51" s="82">
        <f t="shared" si="4"/>
        <v>130.584</v>
      </c>
      <c r="L51" s="82">
        <f t="shared" si="2"/>
        <v>172.65600000000001</v>
      </c>
      <c r="M51" s="82">
        <v>172.65600000000001</v>
      </c>
      <c r="N51" s="83">
        <v>0</v>
      </c>
      <c r="O51" s="84">
        <f t="shared" si="17"/>
        <v>1</v>
      </c>
      <c r="P51" s="82">
        <v>23.111999999999998</v>
      </c>
      <c r="Q51" s="84">
        <f t="shared" si="18"/>
        <v>2</v>
      </c>
      <c r="R51" s="82">
        <v>65.400000000000006</v>
      </c>
      <c r="S51" s="82">
        <v>0</v>
      </c>
      <c r="T51" s="85">
        <f t="shared" si="1"/>
        <v>261.16800000000001</v>
      </c>
    </row>
    <row r="52" spans="1:20" s="75" customFormat="1" ht="17.25" x14ac:dyDescent="0.3">
      <c r="A52" s="69" t="s">
        <v>296</v>
      </c>
      <c r="B52" s="86"/>
      <c r="C52" s="78"/>
      <c r="D52" s="87"/>
      <c r="E52" s="88"/>
      <c r="F52" s="87"/>
      <c r="G52" s="87"/>
      <c r="H52" s="89"/>
      <c r="I52" s="89"/>
      <c r="J52" s="88"/>
      <c r="K52" s="85">
        <f t="shared" si="4"/>
        <v>42.064583333333331</v>
      </c>
      <c r="L52" s="85">
        <f>SUM(L53:L56)</f>
        <v>113</v>
      </c>
      <c r="M52" s="85">
        <f t="shared" ref="M52:S52" si="19">SUM(M53:M56)</f>
        <v>113</v>
      </c>
      <c r="N52" s="85">
        <f t="shared" si="19"/>
        <v>0</v>
      </c>
      <c r="O52" s="90">
        <f t="shared" si="19"/>
        <v>8</v>
      </c>
      <c r="P52" s="85">
        <f t="shared" si="19"/>
        <v>30.263999999999999</v>
      </c>
      <c r="Q52" s="90">
        <f t="shared" si="19"/>
        <v>12</v>
      </c>
      <c r="R52" s="85">
        <f t="shared" si="19"/>
        <v>361.51099999999997</v>
      </c>
      <c r="S52" s="85">
        <f t="shared" si="19"/>
        <v>0</v>
      </c>
      <c r="T52" s="85">
        <f t="shared" si="1"/>
        <v>504.77499999999998</v>
      </c>
    </row>
    <row r="53" spans="1:20" s="47" customFormat="1" ht="51.75" outlineLevel="1" x14ac:dyDescent="0.3">
      <c r="A53" s="76" t="s">
        <v>296</v>
      </c>
      <c r="B53" s="77" t="s">
        <v>51</v>
      </c>
      <c r="C53" s="78" t="s">
        <v>421</v>
      </c>
      <c r="D53" s="79" t="s">
        <v>447</v>
      </c>
      <c r="E53" s="80" t="s">
        <v>731</v>
      </c>
      <c r="F53" s="79" t="s">
        <v>120</v>
      </c>
      <c r="G53" s="79" t="s">
        <v>124</v>
      </c>
      <c r="H53" s="81">
        <v>45316</v>
      </c>
      <c r="I53" s="81">
        <v>45317</v>
      </c>
      <c r="J53" s="80" t="s">
        <v>125</v>
      </c>
      <c r="K53" s="82">
        <f t="shared" si="4"/>
        <v>45.014000000000003</v>
      </c>
      <c r="L53" s="82">
        <f t="shared" si="2"/>
        <v>0</v>
      </c>
      <c r="M53" s="82">
        <v>0</v>
      </c>
      <c r="N53" s="83">
        <v>0</v>
      </c>
      <c r="O53" s="84">
        <f t="shared" ref="O53:O56" si="20">I53-H53</f>
        <v>1</v>
      </c>
      <c r="P53" s="82">
        <v>30.263999999999999</v>
      </c>
      <c r="Q53" s="84">
        <f>I53-H53+1</f>
        <v>2</v>
      </c>
      <c r="R53" s="82">
        <v>59.764000000000003</v>
      </c>
      <c r="S53" s="82">
        <v>0</v>
      </c>
      <c r="T53" s="85">
        <f t="shared" si="1"/>
        <v>90.028000000000006</v>
      </c>
    </row>
    <row r="54" spans="1:20" s="47" customFormat="1" ht="34.5" outlineLevel="1" x14ac:dyDescent="0.3">
      <c r="A54" s="76" t="s">
        <v>296</v>
      </c>
      <c r="B54" s="77" t="s">
        <v>52</v>
      </c>
      <c r="C54" s="78" t="s">
        <v>421</v>
      </c>
      <c r="D54" s="79" t="s">
        <v>448</v>
      </c>
      <c r="E54" s="80" t="s">
        <v>730</v>
      </c>
      <c r="F54" s="79" t="s">
        <v>120</v>
      </c>
      <c r="G54" s="79" t="s">
        <v>124</v>
      </c>
      <c r="H54" s="81">
        <v>45327</v>
      </c>
      <c r="I54" s="81">
        <v>45329</v>
      </c>
      <c r="J54" s="80" t="s">
        <v>107</v>
      </c>
      <c r="K54" s="82">
        <f t="shared" si="4"/>
        <v>33.956666666666671</v>
      </c>
      <c r="L54" s="82">
        <f t="shared" si="2"/>
        <v>0</v>
      </c>
      <c r="M54" s="82">
        <v>0</v>
      </c>
      <c r="N54" s="83">
        <v>0</v>
      </c>
      <c r="O54" s="84">
        <f t="shared" si="20"/>
        <v>2</v>
      </c>
      <c r="P54" s="82">
        <v>0</v>
      </c>
      <c r="Q54" s="84">
        <f t="shared" ref="Q54:Q56" si="21">I54-H54+1</f>
        <v>3</v>
      </c>
      <c r="R54" s="82">
        <v>101.87</v>
      </c>
      <c r="S54" s="82">
        <v>0</v>
      </c>
      <c r="T54" s="85">
        <f t="shared" si="1"/>
        <v>101.87</v>
      </c>
    </row>
    <row r="55" spans="1:20" s="47" customFormat="1" ht="51.75" outlineLevel="1" x14ac:dyDescent="0.3">
      <c r="A55" s="76" t="s">
        <v>296</v>
      </c>
      <c r="B55" s="77" t="s">
        <v>53</v>
      </c>
      <c r="C55" s="78" t="s">
        <v>421</v>
      </c>
      <c r="D55" s="79" t="s">
        <v>449</v>
      </c>
      <c r="E55" s="80" t="s">
        <v>731</v>
      </c>
      <c r="F55" s="79" t="s">
        <v>120</v>
      </c>
      <c r="G55" s="79" t="s">
        <v>124</v>
      </c>
      <c r="H55" s="81">
        <v>45335</v>
      </c>
      <c r="I55" s="81">
        <v>45337</v>
      </c>
      <c r="J55" s="80" t="s">
        <v>101</v>
      </c>
      <c r="K55" s="82">
        <f t="shared" si="4"/>
        <v>59.699999999999996</v>
      </c>
      <c r="L55" s="82">
        <f t="shared" si="2"/>
        <v>113</v>
      </c>
      <c r="M55" s="82">
        <v>113</v>
      </c>
      <c r="N55" s="83">
        <v>0</v>
      </c>
      <c r="O55" s="84">
        <f t="shared" si="20"/>
        <v>2</v>
      </c>
      <c r="P55" s="82">
        <v>0</v>
      </c>
      <c r="Q55" s="84">
        <f t="shared" si="21"/>
        <v>3</v>
      </c>
      <c r="R55" s="82">
        <v>66.099999999999994</v>
      </c>
      <c r="S55" s="82">
        <v>0</v>
      </c>
      <c r="T55" s="85">
        <f t="shared" si="1"/>
        <v>179.1</v>
      </c>
    </row>
    <row r="56" spans="1:20" s="47" customFormat="1" ht="51.75" outlineLevel="1" x14ac:dyDescent="0.3">
      <c r="A56" s="76" t="s">
        <v>296</v>
      </c>
      <c r="B56" s="77" t="s">
        <v>297</v>
      </c>
      <c r="C56" s="78" t="s">
        <v>421</v>
      </c>
      <c r="D56" s="79" t="s">
        <v>450</v>
      </c>
      <c r="E56" s="80" t="s">
        <v>731</v>
      </c>
      <c r="F56" s="79" t="s">
        <v>120</v>
      </c>
      <c r="G56" s="79" t="s">
        <v>124</v>
      </c>
      <c r="H56" s="81">
        <v>45348</v>
      </c>
      <c r="I56" s="81">
        <v>45351</v>
      </c>
      <c r="J56" s="80" t="s">
        <v>445</v>
      </c>
      <c r="K56" s="82">
        <f t="shared" si="4"/>
        <v>33.444249999999997</v>
      </c>
      <c r="L56" s="82">
        <f t="shared" si="2"/>
        <v>0</v>
      </c>
      <c r="M56" s="82">
        <v>0</v>
      </c>
      <c r="N56" s="83">
        <v>0</v>
      </c>
      <c r="O56" s="84">
        <f t="shared" si="20"/>
        <v>3</v>
      </c>
      <c r="P56" s="82">
        <v>0</v>
      </c>
      <c r="Q56" s="84">
        <f t="shared" si="21"/>
        <v>4</v>
      </c>
      <c r="R56" s="82">
        <v>133.77699999999999</v>
      </c>
      <c r="S56" s="82">
        <v>0</v>
      </c>
      <c r="T56" s="85">
        <f t="shared" si="1"/>
        <v>133.77699999999999</v>
      </c>
    </row>
    <row r="57" spans="1:20" s="75" customFormat="1" ht="17.25" x14ac:dyDescent="0.3">
      <c r="A57" s="69" t="s">
        <v>298</v>
      </c>
      <c r="B57" s="86"/>
      <c r="C57" s="78"/>
      <c r="D57" s="87"/>
      <c r="E57" s="88"/>
      <c r="F57" s="87"/>
      <c r="G57" s="87"/>
      <c r="H57" s="89"/>
      <c r="I57" s="89"/>
      <c r="J57" s="88"/>
      <c r="K57" s="85">
        <f>T57/Q57</f>
        <v>110.26848717948717</v>
      </c>
      <c r="L57" s="85">
        <f>SUM(L58:L63)</f>
        <v>1433.7759999999998</v>
      </c>
      <c r="M57" s="85">
        <f t="shared" ref="M57:S57" si="22">SUM(M58:M63)</f>
        <v>1433.7759999999998</v>
      </c>
      <c r="N57" s="85">
        <f t="shared" si="22"/>
        <v>0</v>
      </c>
      <c r="O57" s="90">
        <f t="shared" si="22"/>
        <v>33</v>
      </c>
      <c r="P57" s="85">
        <f t="shared" si="22"/>
        <v>1179.0039999999999</v>
      </c>
      <c r="Q57" s="90">
        <f t="shared" si="22"/>
        <v>39</v>
      </c>
      <c r="R57" s="85">
        <f t="shared" si="22"/>
        <v>1672.6909999999998</v>
      </c>
      <c r="S57" s="85">
        <f t="shared" si="22"/>
        <v>15</v>
      </c>
      <c r="T57" s="85">
        <f t="shared" si="1"/>
        <v>4300.4709999999995</v>
      </c>
    </row>
    <row r="58" spans="1:20" s="47" customFormat="1" ht="51.75" outlineLevel="1" x14ac:dyDescent="0.3">
      <c r="A58" s="76" t="s">
        <v>298</v>
      </c>
      <c r="B58" s="77" t="s">
        <v>54</v>
      </c>
      <c r="C58" s="78" t="s">
        <v>421</v>
      </c>
      <c r="D58" s="79" t="s">
        <v>451</v>
      </c>
      <c r="E58" s="80" t="s">
        <v>452</v>
      </c>
      <c r="F58" s="79" t="s">
        <v>120</v>
      </c>
      <c r="G58" s="79" t="s">
        <v>124</v>
      </c>
      <c r="H58" s="81">
        <v>45301</v>
      </c>
      <c r="I58" s="81">
        <v>45305</v>
      </c>
      <c r="J58" s="80" t="s">
        <v>735</v>
      </c>
      <c r="K58" s="82">
        <f t="shared" si="4"/>
        <v>107.15619999999998</v>
      </c>
      <c r="L58" s="82">
        <f t="shared" si="2"/>
        <v>280</v>
      </c>
      <c r="M58" s="82">
        <v>280</v>
      </c>
      <c r="N58" s="83">
        <v>0</v>
      </c>
      <c r="O58" s="84">
        <f t="shared" ref="O58:O63" si="23">I58-H58</f>
        <v>4</v>
      </c>
      <c r="P58" s="82">
        <v>79.712999999999994</v>
      </c>
      <c r="Q58" s="84">
        <f t="shared" ref="Q58:Q63" si="24">I58-H58+1</f>
        <v>5</v>
      </c>
      <c r="R58" s="82">
        <v>166.06800000000001</v>
      </c>
      <c r="S58" s="82">
        <v>10</v>
      </c>
      <c r="T58" s="85">
        <f t="shared" si="1"/>
        <v>535.78099999999995</v>
      </c>
    </row>
    <row r="59" spans="1:20" s="47" customFormat="1" ht="51.75" outlineLevel="1" x14ac:dyDescent="0.3">
      <c r="A59" s="76" t="s">
        <v>298</v>
      </c>
      <c r="B59" s="77" t="s">
        <v>55</v>
      </c>
      <c r="C59" s="78" t="s">
        <v>421</v>
      </c>
      <c r="D59" s="79" t="s">
        <v>453</v>
      </c>
      <c r="E59" s="80" t="s">
        <v>452</v>
      </c>
      <c r="F59" s="79" t="s">
        <v>120</v>
      </c>
      <c r="G59" s="79" t="s">
        <v>124</v>
      </c>
      <c r="H59" s="81">
        <v>45354</v>
      </c>
      <c r="I59" s="81">
        <v>45358</v>
      </c>
      <c r="J59" s="80" t="s">
        <v>108</v>
      </c>
      <c r="K59" s="82">
        <f t="shared" si="4"/>
        <v>188.62700000000001</v>
      </c>
      <c r="L59" s="82">
        <f t="shared" si="2"/>
        <v>299.41399999999999</v>
      </c>
      <c r="M59" s="82">
        <v>299.41399999999999</v>
      </c>
      <c r="N59" s="83">
        <v>0</v>
      </c>
      <c r="O59" s="84">
        <f t="shared" si="23"/>
        <v>4</v>
      </c>
      <c r="P59" s="82">
        <v>362.38400000000001</v>
      </c>
      <c r="Q59" s="84">
        <f t="shared" si="24"/>
        <v>5</v>
      </c>
      <c r="R59" s="82">
        <v>276.33699999999999</v>
      </c>
      <c r="S59" s="82">
        <v>5</v>
      </c>
      <c r="T59" s="85">
        <f t="shared" si="1"/>
        <v>943.13499999999999</v>
      </c>
    </row>
    <row r="60" spans="1:20" s="47" customFormat="1" ht="86.25" outlineLevel="1" x14ac:dyDescent="0.3">
      <c r="A60" s="76" t="s">
        <v>298</v>
      </c>
      <c r="B60" s="77" t="s">
        <v>116</v>
      </c>
      <c r="C60" s="78" t="s">
        <v>421</v>
      </c>
      <c r="D60" s="79" t="s">
        <v>454</v>
      </c>
      <c r="E60" s="80" t="s">
        <v>455</v>
      </c>
      <c r="F60" s="79" t="s">
        <v>120</v>
      </c>
      <c r="G60" s="79" t="s">
        <v>124</v>
      </c>
      <c r="H60" s="81">
        <v>45354</v>
      </c>
      <c r="I60" s="81">
        <v>45358</v>
      </c>
      <c r="J60" s="80" t="s">
        <v>108</v>
      </c>
      <c r="K60" s="82">
        <f t="shared" si="4"/>
        <v>158.52199999999999</v>
      </c>
      <c r="L60" s="82">
        <f t="shared" si="2"/>
        <v>299.41399999999999</v>
      </c>
      <c r="M60" s="82">
        <v>299.41399999999999</v>
      </c>
      <c r="N60" s="83">
        <v>0</v>
      </c>
      <c r="O60" s="84">
        <f t="shared" si="23"/>
        <v>4</v>
      </c>
      <c r="P60" s="82">
        <v>216.85900000000001</v>
      </c>
      <c r="Q60" s="84">
        <f t="shared" si="24"/>
        <v>5</v>
      </c>
      <c r="R60" s="82">
        <v>276.33699999999999</v>
      </c>
      <c r="S60" s="82">
        <v>0</v>
      </c>
      <c r="T60" s="85">
        <f t="shared" si="1"/>
        <v>792.61</v>
      </c>
    </row>
    <row r="61" spans="1:20" s="47" customFormat="1" ht="51.75" outlineLevel="1" x14ac:dyDescent="0.3">
      <c r="A61" s="76" t="s">
        <v>298</v>
      </c>
      <c r="B61" s="77" t="s">
        <v>117</v>
      </c>
      <c r="C61" s="78" t="s">
        <v>421</v>
      </c>
      <c r="D61" s="79" t="s">
        <v>553</v>
      </c>
      <c r="E61" s="80" t="s">
        <v>171</v>
      </c>
      <c r="F61" s="79" t="s">
        <v>120</v>
      </c>
      <c r="G61" s="79" t="s">
        <v>124</v>
      </c>
      <c r="H61" s="81">
        <v>45368</v>
      </c>
      <c r="I61" s="81">
        <v>45375</v>
      </c>
      <c r="J61" s="80" t="s">
        <v>241</v>
      </c>
      <c r="K61" s="82">
        <f t="shared" si="4"/>
        <v>31.379874999999998</v>
      </c>
      <c r="L61" s="82">
        <f t="shared" si="2"/>
        <v>0</v>
      </c>
      <c r="M61" s="82">
        <v>0</v>
      </c>
      <c r="N61" s="83">
        <v>0</v>
      </c>
      <c r="O61" s="84">
        <f t="shared" si="23"/>
        <v>7</v>
      </c>
      <c r="P61" s="82">
        <v>0</v>
      </c>
      <c r="Q61" s="84">
        <f t="shared" si="24"/>
        <v>8</v>
      </c>
      <c r="R61" s="82">
        <v>251.03899999999999</v>
      </c>
      <c r="S61" s="82">
        <v>0</v>
      </c>
      <c r="T61" s="85">
        <f t="shared" si="1"/>
        <v>251.03899999999999</v>
      </c>
    </row>
    <row r="62" spans="1:20" s="47" customFormat="1" ht="103.5" outlineLevel="1" x14ac:dyDescent="0.3">
      <c r="A62" s="76" t="s">
        <v>298</v>
      </c>
      <c r="B62" s="77" t="s">
        <v>56</v>
      </c>
      <c r="C62" s="78" t="s">
        <v>421</v>
      </c>
      <c r="D62" s="79" t="s">
        <v>553</v>
      </c>
      <c r="E62" s="80" t="s">
        <v>733</v>
      </c>
      <c r="F62" s="79" t="s">
        <v>120</v>
      </c>
      <c r="G62" s="79" t="s">
        <v>124</v>
      </c>
      <c r="H62" s="81">
        <v>45368</v>
      </c>
      <c r="I62" s="81">
        <v>45375</v>
      </c>
      <c r="J62" s="80" t="s">
        <v>241</v>
      </c>
      <c r="K62" s="82">
        <f t="shared" si="4"/>
        <v>111.119125</v>
      </c>
      <c r="L62" s="82">
        <f t="shared" si="2"/>
        <v>277.47399999999999</v>
      </c>
      <c r="M62" s="82">
        <v>277.47399999999999</v>
      </c>
      <c r="N62" s="83">
        <v>0</v>
      </c>
      <c r="O62" s="84">
        <f t="shared" si="23"/>
        <v>7</v>
      </c>
      <c r="P62" s="82">
        <v>260.024</v>
      </c>
      <c r="Q62" s="84">
        <f t="shared" si="24"/>
        <v>8</v>
      </c>
      <c r="R62" s="82">
        <v>351.45499999999998</v>
      </c>
      <c r="S62" s="82">
        <v>0</v>
      </c>
      <c r="T62" s="85">
        <f t="shared" si="1"/>
        <v>888.95299999999997</v>
      </c>
    </row>
    <row r="63" spans="1:20" s="47" customFormat="1" ht="120.75" outlineLevel="1" x14ac:dyDescent="0.3">
      <c r="A63" s="76" t="s">
        <v>298</v>
      </c>
      <c r="B63" s="77" t="s">
        <v>57</v>
      </c>
      <c r="C63" s="78" t="s">
        <v>421</v>
      </c>
      <c r="D63" s="79" t="s">
        <v>553</v>
      </c>
      <c r="E63" s="80" t="s">
        <v>734</v>
      </c>
      <c r="F63" s="79" t="s">
        <v>120</v>
      </c>
      <c r="G63" s="79" t="s">
        <v>124</v>
      </c>
      <c r="H63" s="81">
        <v>45368</v>
      </c>
      <c r="I63" s="81">
        <v>45375</v>
      </c>
      <c r="J63" s="80" t="s">
        <v>241</v>
      </c>
      <c r="K63" s="82">
        <f t="shared" si="4"/>
        <v>111.119125</v>
      </c>
      <c r="L63" s="82">
        <f t="shared" si="2"/>
        <v>277.47399999999999</v>
      </c>
      <c r="M63" s="82">
        <v>277.47399999999999</v>
      </c>
      <c r="N63" s="83">
        <v>0</v>
      </c>
      <c r="O63" s="84">
        <f t="shared" si="23"/>
        <v>7</v>
      </c>
      <c r="P63" s="82">
        <v>260.024</v>
      </c>
      <c r="Q63" s="84">
        <f t="shared" si="24"/>
        <v>8</v>
      </c>
      <c r="R63" s="82">
        <v>351.45499999999998</v>
      </c>
      <c r="S63" s="82">
        <v>0</v>
      </c>
      <c r="T63" s="85">
        <f t="shared" si="1"/>
        <v>888.95299999999997</v>
      </c>
    </row>
    <row r="64" spans="1:20" s="75" customFormat="1" ht="17.25" x14ac:dyDescent="0.3">
      <c r="A64" s="69" t="s">
        <v>299</v>
      </c>
      <c r="B64" s="86"/>
      <c r="C64" s="78"/>
      <c r="D64" s="87"/>
      <c r="E64" s="88"/>
      <c r="F64" s="87"/>
      <c r="G64" s="87"/>
      <c r="H64" s="89"/>
      <c r="I64" s="89"/>
      <c r="J64" s="88"/>
      <c r="K64" s="85">
        <f t="shared" si="4"/>
        <v>144.33402857142858</v>
      </c>
      <c r="L64" s="85">
        <f>SUM(L65:L98)</f>
        <v>10711.422999999999</v>
      </c>
      <c r="M64" s="85">
        <f t="shared" ref="M64:S64" si="25">SUM(M65:M98)</f>
        <v>10711.422999999999</v>
      </c>
      <c r="N64" s="85">
        <f t="shared" si="25"/>
        <v>0</v>
      </c>
      <c r="O64" s="90">
        <f t="shared" si="25"/>
        <v>104</v>
      </c>
      <c r="P64" s="85">
        <f t="shared" si="25"/>
        <v>4114.8150000000005</v>
      </c>
      <c r="Q64" s="90">
        <f t="shared" si="25"/>
        <v>140</v>
      </c>
      <c r="R64" s="85">
        <f t="shared" si="25"/>
        <v>5320.1170000000011</v>
      </c>
      <c r="S64" s="85">
        <f t="shared" si="25"/>
        <v>60.408999999999999</v>
      </c>
      <c r="T64" s="85">
        <f t="shared" si="1"/>
        <v>20206.763999999999</v>
      </c>
    </row>
    <row r="65" spans="1:20" s="47" customFormat="1" ht="34.5" outlineLevel="1" x14ac:dyDescent="0.3">
      <c r="A65" s="76" t="s">
        <v>299</v>
      </c>
      <c r="B65" s="77" t="s">
        <v>118</v>
      </c>
      <c r="C65" s="78" t="s">
        <v>421</v>
      </c>
      <c r="D65" s="79" t="s">
        <v>456</v>
      </c>
      <c r="E65" s="80" t="s">
        <v>129</v>
      </c>
      <c r="F65" s="79" t="s">
        <v>120</v>
      </c>
      <c r="G65" s="79" t="s">
        <v>124</v>
      </c>
      <c r="H65" s="81">
        <v>45300</v>
      </c>
      <c r="I65" s="81">
        <v>45302</v>
      </c>
      <c r="J65" s="80" t="s">
        <v>457</v>
      </c>
      <c r="K65" s="82">
        <f t="shared" si="4"/>
        <v>141.74533333333332</v>
      </c>
      <c r="L65" s="82">
        <f t="shared" si="2"/>
        <v>323.584</v>
      </c>
      <c r="M65" s="82">
        <v>323.584</v>
      </c>
      <c r="N65" s="83">
        <v>0</v>
      </c>
      <c r="O65" s="84">
        <f t="shared" ref="O65:O97" si="26">I65-H65</f>
        <v>2</v>
      </c>
      <c r="P65" s="82">
        <v>38.415999999999997</v>
      </c>
      <c r="Q65" s="84">
        <f t="shared" ref="Q65:Q97" si="27">I65-H65+1</f>
        <v>3</v>
      </c>
      <c r="R65" s="82">
        <v>63.235999999999997</v>
      </c>
      <c r="S65" s="82">
        <v>0</v>
      </c>
      <c r="T65" s="85">
        <f t="shared" si="1"/>
        <v>425.23599999999999</v>
      </c>
    </row>
    <row r="66" spans="1:20" s="47" customFormat="1" ht="69" outlineLevel="1" x14ac:dyDescent="0.3">
      <c r="A66" s="76" t="s">
        <v>299</v>
      </c>
      <c r="B66" s="77" t="s">
        <v>185</v>
      </c>
      <c r="C66" s="78" t="s">
        <v>421</v>
      </c>
      <c r="D66" s="79" t="s">
        <v>458</v>
      </c>
      <c r="E66" s="80" t="s">
        <v>129</v>
      </c>
      <c r="F66" s="79" t="s">
        <v>120</v>
      </c>
      <c r="G66" s="79" t="s">
        <v>124</v>
      </c>
      <c r="H66" s="81">
        <v>45308</v>
      </c>
      <c r="I66" s="81">
        <v>45311</v>
      </c>
      <c r="J66" s="80" t="s">
        <v>244</v>
      </c>
      <c r="K66" s="82">
        <f t="shared" ref="K66:K114" si="28">T66/Q66</f>
        <v>166.33175</v>
      </c>
      <c r="L66" s="82">
        <f t="shared" si="2"/>
        <v>430</v>
      </c>
      <c r="M66" s="82">
        <v>430</v>
      </c>
      <c r="N66" s="83">
        <v>0</v>
      </c>
      <c r="O66" s="84">
        <f t="shared" si="26"/>
        <v>3</v>
      </c>
      <c r="P66" s="82">
        <v>32.78</v>
      </c>
      <c r="Q66" s="84">
        <f t="shared" si="27"/>
        <v>4</v>
      </c>
      <c r="R66" s="82">
        <v>202.547</v>
      </c>
      <c r="S66" s="82">
        <v>0</v>
      </c>
      <c r="T66" s="85">
        <f t="shared" si="1"/>
        <v>665.327</v>
      </c>
    </row>
    <row r="67" spans="1:20" s="47" customFormat="1" ht="69" outlineLevel="1" x14ac:dyDescent="0.3">
      <c r="A67" s="76" t="s">
        <v>299</v>
      </c>
      <c r="B67" s="77" t="s">
        <v>186</v>
      </c>
      <c r="C67" s="78" t="s">
        <v>421</v>
      </c>
      <c r="D67" s="79" t="s">
        <v>459</v>
      </c>
      <c r="E67" s="80" t="s">
        <v>131</v>
      </c>
      <c r="F67" s="79" t="s">
        <v>120</v>
      </c>
      <c r="G67" s="79" t="s">
        <v>124</v>
      </c>
      <c r="H67" s="81">
        <v>45308</v>
      </c>
      <c r="I67" s="81">
        <v>45311</v>
      </c>
      <c r="J67" s="80" t="s">
        <v>244</v>
      </c>
      <c r="K67" s="82">
        <f t="shared" si="28"/>
        <v>182.20224999999999</v>
      </c>
      <c r="L67" s="82">
        <f t="shared" si="2"/>
        <v>528</v>
      </c>
      <c r="M67" s="82">
        <v>528</v>
      </c>
      <c r="N67" s="83">
        <v>0</v>
      </c>
      <c r="O67" s="84">
        <f t="shared" si="26"/>
        <v>3</v>
      </c>
      <c r="P67" s="82">
        <v>0</v>
      </c>
      <c r="Q67" s="84">
        <f t="shared" si="27"/>
        <v>4</v>
      </c>
      <c r="R67" s="82">
        <v>200.809</v>
      </c>
      <c r="S67" s="82">
        <v>0</v>
      </c>
      <c r="T67" s="85">
        <f t="shared" si="1"/>
        <v>728.80899999999997</v>
      </c>
    </row>
    <row r="68" spans="1:20" s="47" customFormat="1" ht="69" outlineLevel="1" x14ac:dyDescent="0.3">
      <c r="A68" s="76" t="s">
        <v>299</v>
      </c>
      <c r="B68" s="77" t="s">
        <v>300</v>
      </c>
      <c r="C68" s="78" t="s">
        <v>421</v>
      </c>
      <c r="D68" s="79" t="s">
        <v>459</v>
      </c>
      <c r="E68" s="80" t="s">
        <v>737</v>
      </c>
      <c r="F68" s="79" t="s">
        <v>120</v>
      </c>
      <c r="G68" s="79" t="s">
        <v>124</v>
      </c>
      <c r="H68" s="81">
        <v>45308</v>
      </c>
      <c r="I68" s="81">
        <v>45311</v>
      </c>
      <c r="J68" s="80" t="s">
        <v>244</v>
      </c>
      <c r="K68" s="82">
        <f t="shared" si="28"/>
        <v>218.62074999999999</v>
      </c>
      <c r="L68" s="82">
        <f t="shared" si="2"/>
        <v>528</v>
      </c>
      <c r="M68" s="82">
        <v>528</v>
      </c>
      <c r="N68" s="83">
        <v>0</v>
      </c>
      <c r="O68" s="84">
        <f t="shared" si="26"/>
        <v>3</v>
      </c>
      <c r="P68" s="82">
        <v>145.67400000000001</v>
      </c>
      <c r="Q68" s="84">
        <f t="shared" si="27"/>
        <v>4</v>
      </c>
      <c r="R68" s="82">
        <v>200.809</v>
      </c>
      <c r="S68" s="82">
        <v>0</v>
      </c>
      <c r="T68" s="85">
        <f t="shared" si="1"/>
        <v>874.48299999999995</v>
      </c>
    </row>
    <row r="69" spans="1:20" s="47" customFormat="1" ht="103.5" outlineLevel="1" x14ac:dyDescent="0.3">
      <c r="A69" s="76" t="s">
        <v>299</v>
      </c>
      <c r="B69" s="77" t="s">
        <v>301</v>
      </c>
      <c r="C69" s="78" t="s">
        <v>421</v>
      </c>
      <c r="D69" s="79" t="s">
        <v>459</v>
      </c>
      <c r="E69" s="80" t="s">
        <v>246</v>
      </c>
      <c r="F69" s="79" t="s">
        <v>120</v>
      </c>
      <c r="G69" s="79" t="s">
        <v>124</v>
      </c>
      <c r="H69" s="81">
        <v>45308</v>
      </c>
      <c r="I69" s="81">
        <v>45311</v>
      </c>
      <c r="J69" s="80" t="s">
        <v>244</v>
      </c>
      <c r="K69" s="82">
        <f t="shared" si="28"/>
        <v>216.75524999999999</v>
      </c>
      <c r="L69" s="82">
        <f t="shared" si="2"/>
        <v>511.358</v>
      </c>
      <c r="M69" s="82">
        <v>511.358</v>
      </c>
      <c r="N69" s="83">
        <v>0</v>
      </c>
      <c r="O69" s="84">
        <f t="shared" si="26"/>
        <v>3</v>
      </c>
      <c r="P69" s="82">
        <v>153.11699999999999</v>
      </c>
      <c r="Q69" s="84">
        <f t="shared" si="27"/>
        <v>4</v>
      </c>
      <c r="R69" s="82">
        <v>202.54599999999999</v>
      </c>
      <c r="S69" s="82">
        <v>0</v>
      </c>
      <c r="T69" s="85">
        <f t="shared" si="1"/>
        <v>867.02099999999996</v>
      </c>
    </row>
    <row r="70" spans="1:20" s="47" customFormat="1" ht="51.75" outlineLevel="1" x14ac:dyDescent="0.3">
      <c r="A70" s="76" t="s">
        <v>299</v>
      </c>
      <c r="B70" s="77" t="s">
        <v>302</v>
      </c>
      <c r="C70" s="78" t="s">
        <v>421</v>
      </c>
      <c r="D70" s="79" t="s">
        <v>460</v>
      </c>
      <c r="E70" s="80" t="s">
        <v>130</v>
      </c>
      <c r="F70" s="79" t="s">
        <v>120</v>
      </c>
      <c r="G70" s="79" t="s">
        <v>124</v>
      </c>
      <c r="H70" s="81">
        <v>45300</v>
      </c>
      <c r="I70" s="81">
        <v>45303</v>
      </c>
      <c r="J70" s="80" t="s">
        <v>461</v>
      </c>
      <c r="K70" s="82">
        <f t="shared" si="28"/>
        <v>103.19475000000001</v>
      </c>
      <c r="L70" s="82">
        <f t="shared" si="2"/>
        <v>239.00200000000001</v>
      </c>
      <c r="M70" s="82">
        <v>239.00200000000001</v>
      </c>
      <c r="N70" s="83">
        <v>0</v>
      </c>
      <c r="O70" s="84">
        <f t="shared" si="26"/>
        <v>3</v>
      </c>
      <c r="P70" s="82">
        <v>40.353000000000002</v>
      </c>
      <c r="Q70" s="84">
        <f t="shared" si="27"/>
        <v>4</v>
      </c>
      <c r="R70" s="82">
        <v>92.373999999999995</v>
      </c>
      <c r="S70" s="82">
        <v>41.05</v>
      </c>
      <c r="T70" s="85">
        <f t="shared" si="1"/>
        <v>412.77900000000005</v>
      </c>
    </row>
    <row r="71" spans="1:20" s="47" customFormat="1" ht="86.25" outlineLevel="1" x14ac:dyDescent="0.3">
      <c r="A71" s="76" t="s">
        <v>299</v>
      </c>
      <c r="B71" s="77" t="s">
        <v>303</v>
      </c>
      <c r="C71" s="78" t="s">
        <v>421</v>
      </c>
      <c r="D71" s="79" t="s">
        <v>462</v>
      </c>
      <c r="E71" s="80" t="s">
        <v>740</v>
      </c>
      <c r="F71" s="79" t="s">
        <v>120</v>
      </c>
      <c r="G71" s="79" t="s">
        <v>124</v>
      </c>
      <c r="H71" s="81">
        <v>45300</v>
      </c>
      <c r="I71" s="81">
        <v>45303</v>
      </c>
      <c r="J71" s="80" t="s">
        <v>457</v>
      </c>
      <c r="K71" s="82">
        <f t="shared" si="28"/>
        <v>111.95224999999999</v>
      </c>
      <c r="L71" s="82">
        <f t="shared" si="2"/>
        <v>362</v>
      </c>
      <c r="M71" s="82">
        <v>362</v>
      </c>
      <c r="N71" s="83">
        <v>0</v>
      </c>
      <c r="O71" s="84">
        <f t="shared" si="26"/>
        <v>3</v>
      </c>
      <c r="P71" s="82">
        <v>0</v>
      </c>
      <c r="Q71" s="84">
        <f t="shared" si="27"/>
        <v>4</v>
      </c>
      <c r="R71" s="82">
        <v>85.808999999999997</v>
      </c>
      <c r="S71" s="82">
        <v>0</v>
      </c>
      <c r="T71" s="85">
        <f t="shared" si="1"/>
        <v>447.80899999999997</v>
      </c>
    </row>
    <row r="72" spans="1:20" s="47" customFormat="1" ht="51.75" outlineLevel="1" x14ac:dyDescent="0.3">
      <c r="A72" s="76" t="s">
        <v>299</v>
      </c>
      <c r="B72" s="77" t="s">
        <v>304</v>
      </c>
      <c r="C72" s="78" t="s">
        <v>421</v>
      </c>
      <c r="D72" s="79" t="s">
        <v>463</v>
      </c>
      <c r="E72" s="80" t="s">
        <v>130</v>
      </c>
      <c r="F72" s="79" t="s">
        <v>120</v>
      </c>
      <c r="G72" s="79" t="s">
        <v>124</v>
      </c>
      <c r="H72" s="81">
        <v>45300</v>
      </c>
      <c r="I72" s="81">
        <v>45303</v>
      </c>
      <c r="J72" s="80" t="s">
        <v>457</v>
      </c>
      <c r="K72" s="82">
        <f t="shared" si="28"/>
        <v>111.95224999999999</v>
      </c>
      <c r="L72" s="82">
        <f t="shared" si="2"/>
        <v>362</v>
      </c>
      <c r="M72" s="82">
        <v>362</v>
      </c>
      <c r="N72" s="83">
        <v>0</v>
      </c>
      <c r="O72" s="84">
        <f t="shared" si="26"/>
        <v>3</v>
      </c>
      <c r="P72" s="82">
        <v>0</v>
      </c>
      <c r="Q72" s="84">
        <f t="shared" si="27"/>
        <v>4</v>
      </c>
      <c r="R72" s="82">
        <v>85.808999999999997</v>
      </c>
      <c r="S72" s="82">
        <v>0</v>
      </c>
      <c r="T72" s="85">
        <f t="shared" si="1"/>
        <v>447.80899999999997</v>
      </c>
    </row>
    <row r="73" spans="1:20" s="47" customFormat="1" ht="86.25" outlineLevel="1" x14ac:dyDescent="0.3">
      <c r="A73" s="76" t="s">
        <v>299</v>
      </c>
      <c r="B73" s="77" t="s">
        <v>305</v>
      </c>
      <c r="C73" s="78" t="s">
        <v>421</v>
      </c>
      <c r="D73" s="79" t="s">
        <v>464</v>
      </c>
      <c r="E73" s="80" t="s">
        <v>744</v>
      </c>
      <c r="F73" s="79" t="s">
        <v>120</v>
      </c>
      <c r="G73" s="79" t="s">
        <v>124</v>
      </c>
      <c r="H73" s="81">
        <v>45309</v>
      </c>
      <c r="I73" s="81">
        <v>45313</v>
      </c>
      <c r="J73" s="80" t="s">
        <v>244</v>
      </c>
      <c r="K73" s="82">
        <f t="shared" si="28"/>
        <v>178.50459999999998</v>
      </c>
      <c r="L73" s="82">
        <f t="shared" si="2"/>
        <v>425</v>
      </c>
      <c r="M73" s="82">
        <v>425</v>
      </c>
      <c r="N73" s="83">
        <v>0</v>
      </c>
      <c r="O73" s="84">
        <f t="shared" si="26"/>
        <v>4</v>
      </c>
      <c r="P73" s="82">
        <v>216.184</v>
      </c>
      <c r="Q73" s="84">
        <f t="shared" si="27"/>
        <v>5</v>
      </c>
      <c r="R73" s="82">
        <v>251.339</v>
      </c>
      <c r="S73" s="82">
        <v>0</v>
      </c>
      <c r="T73" s="85">
        <f t="shared" si="1"/>
        <v>892.52299999999991</v>
      </c>
    </row>
    <row r="74" spans="1:20" s="47" customFormat="1" ht="103.5" outlineLevel="1" x14ac:dyDescent="0.3">
      <c r="A74" s="76" t="s">
        <v>299</v>
      </c>
      <c r="B74" s="77" t="s">
        <v>306</v>
      </c>
      <c r="C74" s="78" t="s">
        <v>421</v>
      </c>
      <c r="D74" s="79" t="s">
        <v>464</v>
      </c>
      <c r="E74" s="80" t="s">
        <v>741</v>
      </c>
      <c r="F74" s="79" t="s">
        <v>120</v>
      </c>
      <c r="G74" s="79" t="s">
        <v>124</v>
      </c>
      <c r="H74" s="81">
        <v>45309</v>
      </c>
      <c r="I74" s="81">
        <v>45313</v>
      </c>
      <c r="J74" s="80" t="s">
        <v>244</v>
      </c>
      <c r="K74" s="82">
        <f t="shared" si="28"/>
        <v>140.548</v>
      </c>
      <c r="L74" s="82">
        <f t="shared" si="2"/>
        <v>250.16</v>
      </c>
      <c r="M74" s="82">
        <v>250.16</v>
      </c>
      <c r="N74" s="83">
        <v>0</v>
      </c>
      <c r="O74" s="84">
        <f t="shared" si="26"/>
        <v>4</v>
      </c>
      <c r="P74" s="82">
        <v>201.24100000000001</v>
      </c>
      <c r="Q74" s="84">
        <f t="shared" si="27"/>
        <v>5</v>
      </c>
      <c r="R74" s="82">
        <v>251.339</v>
      </c>
      <c r="S74" s="82">
        <v>0</v>
      </c>
      <c r="T74" s="85">
        <f t="shared" si="1"/>
        <v>702.74</v>
      </c>
    </row>
    <row r="75" spans="1:20" s="47" customFormat="1" ht="51.75" outlineLevel="1" x14ac:dyDescent="0.3">
      <c r="A75" s="76" t="s">
        <v>299</v>
      </c>
      <c r="B75" s="77" t="s">
        <v>307</v>
      </c>
      <c r="C75" s="78" t="s">
        <v>421</v>
      </c>
      <c r="D75" s="79" t="s">
        <v>465</v>
      </c>
      <c r="E75" s="80" t="s">
        <v>129</v>
      </c>
      <c r="F75" s="79" t="s">
        <v>120</v>
      </c>
      <c r="G75" s="79" t="s">
        <v>124</v>
      </c>
      <c r="H75" s="81">
        <v>45317</v>
      </c>
      <c r="I75" s="81">
        <v>45318</v>
      </c>
      <c r="J75" s="80" t="s">
        <v>125</v>
      </c>
      <c r="K75" s="82">
        <f t="shared" si="28"/>
        <v>29.896000000000001</v>
      </c>
      <c r="L75" s="82">
        <f t="shared" si="2"/>
        <v>0</v>
      </c>
      <c r="M75" s="82">
        <v>0</v>
      </c>
      <c r="N75" s="83">
        <v>0</v>
      </c>
      <c r="O75" s="84">
        <f t="shared" si="26"/>
        <v>1</v>
      </c>
      <c r="P75" s="82">
        <v>0</v>
      </c>
      <c r="Q75" s="84">
        <f t="shared" si="27"/>
        <v>2</v>
      </c>
      <c r="R75" s="82">
        <v>59.792000000000002</v>
      </c>
      <c r="S75" s="82">
        <v>0</v>
      </c>
      <c r="T75" s="85">
        <f t="shared" si="1"/>
        <v>59.792000000000002</v>
      </c>
    </row>
    <row r="76" spans="1:20" s="47" customFormat="1" ht="103.5" outlineLevel="1" x14ac:dyDescent="0.3">
      <c r="A76" s="76" t="s">
        <v>299</v>
      </c>
      <c r="B76" s="77" t="s">
        <v>308</v>
      </c>
      <c r="C76" s="78" t="s">
        <v>421</v>
      </c>
      <c r="D76" s="79" t="s">
        <v>466</v>
      </c>
      <c r="E76" s="80" t="s">
        <v>743</v>
      </c>
      <c r="F76" s="79" t="s">
        <v>120</v>
      </c>
      <c r="G76" s="79" t="s">
        <v>124</v>
      </c>
      <c r="H76" s="81">
        <v>45319</v>
      </c>
      <c r="I76" s="81">
        <v>45327</v>
      </c>
      <c r="J76" s="80" t="s">
        <v>467</v>
      </c>
      <c r="K76" s="82">
        <f t="shared" si="28"/>
        <v>239.60855555555554</v>
      </c>
      <c r="L76" s="82">
        <f t="shared" si="2"/>
        <v>1602.576</v>
      </c>
      <c r="M76" s="82">
        <v>1602.576</v>
      </c>
      <c r="N76" s="83">
        <v>0</v>
      </c>
      <c r="O76" s="84">
        <f t="shared" si="26"/>
        <v>8</v>
      </c>
      <c r="P76" s="82">
        <v>237.471</v>
      </c>
      <c r="Q76" s="84">
        <f t="shared" si="27"/>
        <v>9</v>
      </c>
      <c r="R76" s="82">
        <v>316.43</v>
      </c>
      <c r="S76" s="82">
        <v>0</v>
      </c>
      <c r="T76" s="85">
        <f t="shared" ref="T76:T139" si="29">L76+P76+R76+S76</f>
        <v>2156.4769999999999</v>
      </c>
    </row>
    <row r="77" spans="1:20" s="47" customFormat="1" ht="86.25" outlineLevel="1" x14ac:dyDescent="0.3">
      <c r="A77" s="76" t="s">
        <v>299</v>
      </c>
      <c r="B77" s="77" t="s">
        <v>309</v>
      </c>
      <c r="C77" s="78" t="s">
        <v>421</v>
      </c>
      <c r="D77" s="79" t="s">
        <v>468</v>
      </c>
      <c r="E77" s="80" t="s">
        <v>742</v>
      </c>
      <c r="F77" s="79" t="s">
        <v>120</v>
      </c>
      <c r="G77" s="79" t="s">
        <v>124</v>
      </c>
      <c r="H77" s="81">
        <v>45314</v>
      </c>
      <c r="I77" s="81">
        <v>45317</v>
      </c>
      <c r="J77" s="80" t="s">
        <v>461</v>
      </c>
      <c r="K77" s="82">
        <f t="shared" si="28"/>
        <v>118.30749999999999</v>
      </c>
      <c r="L77" s="82">
        <f t="shared" si="2"/>
        <v>87.087999999999994</v>
      </c>
      <c r="M77" s="82">
        <v>87.087999999999994</v>
      </c>
      <c r="N77" s="83">
        <v>0</v>
      </c>
      <c r="O77" s="84">
        <f t="shared" si="26"/>
        <v>3</v>
      </c>
      <c r="P77" s="82">
        <v>263.38400000000001</v>
      </c>
      <c r="Q77" s="84">
        <f t="shared" si="27"/>
        <v>4</v>
      </c>
      <c r="R77" s="82">
        <v>122.758</v>
      </c>
      <c r="S77" s="82">
        <v>0</v>
      </c>
      <c r="T77" s="85">
        <f t="shared" si="29"/>
        <v>473.22999999999996</v>
      </c>
    </row>
    <row r="78" spans="1:20" s="47" customFormat="1" ht="51.75" outlineLevel="1" x14ac:dyDescent="0.3">
      <c r="A78" s="76" t="s">
        <v>299</v>
      </c>
      <c r="B78" s="77" t="s">
        <v>310</v>
      </c>
      <c r="C78" s="78" t="s">
        <v>421</v>
      </c>
      <c r="D78" s="79" t="s">
        <v>469</v>
      </c>
      <c r="E78" s="80" t="s">
        <v>131</v>
      </c>
      <c r="F78" s="79" t="s">
        <v>120</v>
      </c>
      <c r="G78" s="79" t="s">
        <v>124</v>
      </c>
      <c r="H78" s="81">
        <v>45316</v>
      </c>
      <c r="I78" s="81">
        <v>45317</v>
      </c>
      <c r="J78" s="80" t="s">
        <v>125</v>
      </c>
      <c r="K78" s="82">
        <f t="shared" si="28"/>
        <v>44.919499999999999</v>
      </c>
      <c r="L78" s="82">
        <f t="shared" si="2"/>
        <v>0</v>
      </c>
      <c r="M78" s="82">
        <v>0</v>
      </c>
      <c r="N78" s="83">
        <v>0</v>
      </c>
      <c r="O78" s="84">
        <f t="shared" si="26"/>
        <v>1</v>
      </c>
      <c r="P78" s="82">
        <v>30.053000000000001</v>
      </c>
      <c r="Q78" s="84">
        <f t="shared" si="27"/>
        <v>2</v>
      </c>
      <c r="R78" s="82">
        <v>59.786000000000001</v>
      </c>
      <c r="S78" s="82">
        <v>0</v>
      </c>
      <c r="T78" s="85">
        <f t="shared" si="29"/>
        <v>89.838999999999999</v>
      </c>
    </row>
    <row r="79" spans="1:20" s="47" customFormat="1" ht="51.75" outlineLevel="1" x14ac:dyDescent="0.3">
      <c r="A79" s="76" t="s">
        <v>299</v>
      </c>
      <c r="B79" s="77" t="s">
        <v>311</v>
      </c>
      <c r="C79" s="78" t="s">
        <v>421</v>
      </c>
      <c r="D79" s="79" t="s">
        <v>469</v>
      </c>
      <c r="E79" s="80" t="s">
        <v>737</v>
      </c>
      <c r="F79" s="79" t="s">
        <v>120</v>
      </c>
      <c r="G79" s="79" t="s">
        <v>124</v>
      </c>
      <c r="H79" s="81">
        <v>45316</v>
      </c>
      <c r="I79" s="81">
        <v>45317</v>
      </c>
      <c r="J79" s="80" t="s">
        <v>125</v>
      </c>
      <c r="K79" s="82">
        <f t="shared" si="28"/>
        <v>44.953499999999998</v>
      </c>
      <c r="L79" s="82">
        <f t="shared" si="2"/>
        <v>0</v>
      </c>
      <c r="M79" s="82">
        <v>0</v>
      </c>
      <c r="N79" s="83">
        <v>0</v>
      </c>
      <c r="O79" s="84">
        <f t="shared" si="26"/>
        <v>1</v>
      </c>
      <c r="P79" s="82">
        <v>30.120999999999999</v>
      </c>
      <c r="Q79" s="84">
        <f t="shared" si="27"/>
        <v>2</v>
      </c>
      <c r="R79" s="82">
        <v>59.786000000000001</v>
      </c>
      <c r="S79" s="82">
        <v>0</v>
      </c>
      <c r="T79" s="85">
        <f t="shared" si="29"/>
        <v>89.906999999999996</v>
      </c>
    </row>
    <row r="80" spans="1:20" s="47" customFormat="1" ht="69" outlineLevel="1" x14ac:dyDescent="0.3">
      <c r="A80" s="76" t="s">
        <v>299</v>
      </c>
      <c r="B80" s="77" t="s">
        <v>312</v>
      </c>
      <c r="C80" s="78" t="s">
        <v>421</v>
      </c>
      <c r="D80" s="79" t="s">
        <v>469</v>
      </c>
      <c r="E80" s="80" t="s">
        <v>738</v>
      </c>
      <c r="F80" s="79" t="s">
        <v>120</v>
      </c>
      <c r="G80" s="79" t="s">
        <v>124</v>
      </c>
      <c r="H80" s="81">
        <v>45316</v>
      </c>
      <c r="I80" s="81">
        <v>45317</v>
      </c>
      <c r="J80" s="80" t="s">
        <v>125</v>
      </c>
      <c r="K80" s="82">
        <f t="shared" si="28"/>
        <v>44.953499999999998</v>
      </c>
      <c r="L80" s="82">
        <f t="shared" si="2"/>
        <v>0</v>
      </c>
      <c r="M80" s="82">
        <v>0</v>
      </c>
      <c r="N80" s="83">
        <v>0</v>
      </c>
      <c r="O80" s="84">
        <f t="shared" si="26"/>
        <v>1</v>
      </c>
      <c r="P80" s="82">
        <v>30.120999999999999</v>
      </c>
      <c r="Q80" s="84">
        <f t="shared" si="27"/>
        <v>2</v>
      </c>
      <c r="R80" s="82">
        <v>59.786000000000001</v>
      </c>
      <c r="S80" s="82">
        <v>0</v>
      </c>
      <c r="T80" s="85">
        <f t="shared" si="29"/>
        <v>89.906999999999996</v>
      </c>
    </row>
    <row r="81" spans="1:20" s="47" customFormat="1" ht="69" outlineLevel="1" x14ac:dyDescent="0.3">
      <c r="A81" s="76" t="s">
        <v>299</v>
      </c>
      <c r="B81" s="77" t="s">
        <v>313</v>
      </c>
      <c r="C81" s="78" t="s">
        <v>421</v>
      </c>
      <c r="D81" s="79" t="s">
        <v>469</v>
      </c>
      <c r="E81" s="80" t="s">
        <v>739</v>
      </c>
      <c r="F81" s="79" t="s">
        <v>120</v>
      </c>
      <c r="G81" s="79" t="s">
        <v>124</v>
      </c>
      <c r="H81" s="81">
        <v>45316</v>
      </c>
      <c r="I81" s="81">
        <v>45317</v>
      </c>
      <c r="J81" s="80" t="s">
        <v>125</v>
      </c>
      <c r="K81" s="82">
        <f t="shared" si="28"/>
        <v>44.953499999999998</v>
      </c>
      <c r="L81" s="82">
        <f t="shared" si="2"/>
        <v>0</v>
      </c>
      <c r="M81" s="82">
        <v>0</v>
      </c>
      <c r="N81" s="83">
        <v>0</v>
      </c>
      <c r="O81" s="84">
        <f t="shared" si="26"/>
        <v>1</v>
      </c>
      <c r="P81" s="82">
        <v>30.120999999999999</v>
      </c>
      <c r="Q81" s="84">
        <f t="shared" si="27"/>
        <v>2</v>
      </c>
      <c r="R81" s="82">
        <v>59.786000000000001</v>
      </c>
      <c r="S81" s="82">
        <v>0</v>
      </c>
      <c r="T81" s="85">
        <f t="shared" si="29"/>
        <v>89.906999999999996</v>
      </c>
    </row>
    <row r="82" spans="1:20" s="47" customFormat="1" ht="51.75" outlineLevel="1" x14ac:dyDescent="0.3">
      <c r="A82" s="76" t="s">
        <v>299</v>
      </c>
      <c r="B82" s="77" t="s">
        <v>314</v>
      </c>
      <c r="C82" s="78" t="s">
        <v>421</v>
      </c>
      <c r="D82" s="79" t="s">
        <v>470</v>
      </c>
      <c r="E82" s="80" t="s">
        <v>737</v>
      </c>
      <c r="F82" s="79" t="s">
        <v>120</v>
      </c>
      <c r="G82" s="79" t="s">
        <v>124</v>
      </c>
      <c r="H82" s="81">
        <v>45334</v>
      </c>
      <c r="I82" s="81">
        <v>45336</v>
      </c>
      <c r="J82" s="80" t="s">
        <v>108</v>
      </c>
      <c r="K82" s="82">
        <f t="shared" si="28"/>
        <v>249.173</v>
      </c>
      <c r="L82" s="82">
        <f t="shared" si="2"/>
        <v>385</v>
      </c>
      <c r="M82" s="82">
        <v>385</v>
      </c>
      <c r="N82" s="83">
        <v>0</v>
      </c>
      <c r="O82" s="84">
        <f t="shared" si="26"/>
        <v>2</v>
      </c>
      <c r="P82" s="82">
        <v>196.71700000000001</v>
      </c>
      <c r="Q82" s="84">
        <f t="shared" si="27"/>
        <v>3</v>
      </c>
      <c r="R82" s="82">
        <v>165.80199999999999</v>
      </c>
      <c r="S82" s="82">
        <v>0</v>
      </c>
      <c r="T82" s="85">
        <f t="shared" si="29"/>
        <v>747.51900000000001</v>
      </c>
    </row>
    <row r="83" spans="1:20" s="47" customFormat="1" ht="51.75" outlineLevel="1" x14ac:dyDescent="0.3">
      <c r="A83" s="76" t="s">
        <v>299</v>
      </c>
      <c r="B83" s="77" t="s">
        <v>315</v>
      </c>
      <c r="C83" s="78" t="s">
        <v>421</v>
      </c>
      <c r="D83" s="79" t="s">
        <v>471</v>
      </c>
      <c r="E83" s="80" t="s">
        <v>130</v>
      </c>
      <c r="F83" s="79" t="s">
        <v>120</v>
      </c>
      <c r="G83" s="79" t="s">
        <v>124</v>
      </c>
      <c r="H83" s="81">
        <v>45324</v>
      </c>
      <c r="I83" s="81">
        <v>45324</v>
      </c>
      <c r="J83" s="80" t="s">
        <v>259</v>
      </c>
      <c r="K83" s="82">
        <f t="shared" si="28"/>
        <v>29.914000000000001</v>
      </c>
      <c r="L83" s="82">
        <f t="shared" si="2"/>
        <v>0</v>
      </c>
      <c r="M83" s="82">
        <v>0</v>
      </c>
      <c r="N83" s="83">
        <v>0</v>
      </c>
      <c r="O83" s="84">
        <f t="shared" si="26"/>
        <v>0</v>
      </c>
      <c r="P83" s="82">
        <v>0</v>
      </c>
      <c r="Q83" s="84">
        <f t="shared" si="27"/>
        <v>1</v>
      </c>
      <c r="R83" s="82">
        <v>29.914000000000001</v>
      </c>
      <c r="S83" s="82">
        <v>0</v>
      </c>
      <c r="T83" s="85">
        <f t="shared" si="29"/>
        <v>29.914000000000001</v>
      </c>
    </row>
    <row r="84" spans="1:20" s="47" customFormat="1" ht="69" outlineLevel="1" x14ac:dyDescent="0.3">
      <c r="A84" s="76" t="s">
        <v>299</v>
      </c>
      <c r="B84" s="77" t="s">
        <v>316</v>
      </c>
      <c r="C84" s="78" t="s">
        <v>421</v>
      </c>
      <c r="D84" s="79" t="s">
        <v>472</v>
      </c>
      <c r="E84" s="80" t="s">
        <v>473</v>
      </c>
      <c r="F84" s="79" t="s">
        <v>120</v>
      </c>
      <c r="G84" s="79" t="s">
        <v>124</v>
      </c>
      <c r="H84" s="81">
        <v>45341</v>
      </c>
      <c r="I84" s="81">
        <v>45351</v>
      </c>
      <c r="J84" s="80" t="s">
        <v>474</v>
      </c>
      <c r="K84" s="82">
        <f t="shared" si="28"/>
        <v>38.561363636363637</v>
      </c>
      <c r="L84" s="82">
        <f t="shared" si="2"/>
        <v>424.17500000000001</v>
      </c>
      <c r="M84" s="82">
        <v>424.17500000000001</v>
      </c>
      <c r="N84" s="83">
        <v>0</v>
      </c>
      <c r="O84" s="84">
        <f t="shared" si="26"/>
        <v>10</v>
      </c>
      <c r="P84" s="82">
        <v>0</v>
      </c>
      <c r="Q84" s="84">
        <f t="shared" si="27"/>
        <v>11</v>
      </c>
      <c r="R84" s="82">
        <v>0</v>
      </c>
      <c r="S84" s="82">
        <v>0</v>
      </c>
      <c r="T84" s="85">
        <f t="shared" si="29"/>
        <v>424.17500000000001</v>
      </c>
    </row>
    <row r="85" spans="1:20" s="47" customFormat="1" ht="51.75" outlineLevel="1" x14ac:dyDescent="0.3">
      <c r="A85" s="76" t="s">
        <v>299</v>
      </c>
      <c r="B85" s="77" t="s">
        <v>317</v>
      </c>
      <c r="C85" s="78" t="s">
        <v>421</v>
      </c>
      <c r="D85" s="79" t="s">
        <v>475</v>
      </c>
      <c r="E85" s="80" t="s">
        <v>130</v>
      </c>
      <c r="F85" s="79" t="s">
        <v>120</v>
      </c>
      <c r="G85" s="79" t="s">
        <v>124</v>
      </c>
      <c r="H85" s="81">
        <v>45335</v>
      </c>
      <c r="I85" s="81">
        <v>45337</v>
      </c>
      <c r="J85" s="80" t="s">
        <v>101</v>
      </c>
      <c r="K85" s="82">
        <f t="shared" si="28"/>
        <v>76.292000000000002</v>
      </c>
      <c r="L85" s="82">
        <f t="shared" si="2"/>
        <v>167</v>
      </c>
      <c r="M85" s="82">
        <v>167</v>
      </c>
      <c r="N85" s="83">
        <v>0</v>
      </c>
      <c r="O85" s="84">
        <f t="shared" si="26"/>
        <v>2</v>
      </c>
      <c r="P85" s="82">
        <v>0</v>
      </c>
      <c r="Q85" s="84">
        <f t="shared" si="27"/>
        <v>3</v>
      </c>
      <c r="R85" s="82">
        <v>61.875999999999998</v>
      </c>
      <c r="S85" s="82">
        <v>0</v>
      </c>
      <c r="T85" s="85">
        <f t="shared" si="29"/>
        <v>228.876</v>
      </c>
    </row>
    <row r="86" spans="1:20" s="47" customFormat="1" ht="86.25" outlineLevel="1" x14ac:dyDescent="0.3">
      <c r="A86" s="76" t="s">
        <v>299</v>
      </c>
      <c r="B86" s="77" t="s">
        <v>318</v>
      </c>
      <c r="C86" s="78" t="s">
        <v>421</v>
      </c>
      <c r="D86" s="79" t="s">
        <v>476</v>
      </c>
      <c r="E86" s="80" t="s">
        <v>740</v>
      </c>
      <c r="F86" s="79" t="s">
        <v>120</v>
      </c>
      <c r="G86" s="79" t="s">
        <v>124</v>
      </c>
      <c r="H86" s="81">
        <v>45329</v>
      </c>
      <c r="I86" s="81">
        <v>45332</v>
      </c>
      <c r="J86" s="80" t="s">
        <v>477</v>
      </c>
      <c r="K86" s="82">
        <f t="shared" si="28"/>
        <v>193.57075</v>
      </c>
      <c r="L86" s="82">
        <f t="shared" si="2"/>
        <v>601.37699999999995</v>
      </c>
      <c r="M86" s="82">
        <v>601.37699999999995</v>
      </c>
      <c r="N86" s="83">
        <v>0</v>
      </c>
      <c r="O86" s="84">
        <f t="shared" si="26"/>
        <v>3</v>
      </c>
      <c r="P86" s="82">
        <v>87.171000000000006</v>
      </c>
      <c r="Q86" s="84">
        <f t="shared" si="27"/>
        <v>4</v>
      </c>
      <c r="R86" s="82">
        <v>85.734999999999999</v>
      </c>
      <c r="S86" s="82">
        <v>0</v>
      </c>
      <c r="T86" s="85">
        <f t="shared" si="29"/>
        <v>774.28300000000002</v>
      </c>
    </row>
    <row r="87" spans="1:20" s="47" customFormat="1" ht="51.75" outlineLevel="1" x14ac:dyDescent="0.3">
      <c r="A87" s="76" t="s">
        <v>299</v>
      </c>
      <c r="B87" s="77" t="s">
        <v>319</v>
      </c>
      <c r="C87" s="78" t="s">
        <v>421</v>
      </c>
      <c r="D87" s="79" t="s">
        <v>478</v>
      </c>
      <c r="E87" s="80" t="s">
        <v>131</v>
      </c>
      <c r="F87" s="79" t="s">
        <v>120</v>
      </c>
      <c r="G87" s="79" t="s">
        <v>124</v>
      </c>
      <c r="H87" s="81">
        <v>45340</v>
      </c>
      <c r="I87" s="81">
        <v>45343</v>
      </c>
      <c r="J87" s="80" t="s">
        <v>243</v>
      </c>
      <c r="K87" s="82">
        <f t="shared" si="28"/>
        <v>27.75</v>
      </c>
      <c r="L87" s="82">
        <f t="shared" si="2"/>
        <v>111</v>
      </c>
      <c r="M87" s="82">
        <v>111</v>
      </c>
      <c r="N87" s="83">
        <v>0</v>
      </c>
      <c r="O87" s="84">
        <f t="shared" si="26"/>
        <v>3</v>
      </c>
      <c r="P87" s="82">
        <v>0</v>
      </c>
      <c r="Q87" s="84">
        <f t="shared" si="27"/>
        <v>4</v>
      </c>
      <c r="R87" s="82">
        <v>0</v>
      </c>
      <c r="S87" s="82">
        <v>0</v>
      </c>
      <c r="T87" s="85">
        <f t="shared" si="29"/>
        <v>111</v>
      </c>
    </row>
    <row r="88" spans="1:20" s="47" customFormat="1" ht="69" outlineLevel="1" x14ac:dyDescent="0.3">
      <c r="A88" s="76" t="s">
        <v>299</v>
      </c>
      <c r="B88" s="77" t="s">
        <v>320</v>
      </c>
      <c r="C88" s="78" t="s">
        <v>421</v>
      </c>
      <c r="D88" s="79" t="s">
        <v>479</v>
      </c>
      <c r="E88" s="80" t="s">
        <v>130</v>
      </c>
      <c r="F88" s="79" t="s">
        <v>120</v>
      </c>
      <c r="G88" s="79" t="s">
        <v>124</v>
      </c>
      <c r="H88" s="81">
        <v>45329</v>
      </c>
      <c r="I88" s="81">
        <v>45332</v>
      </c>
      <c r="J88" s="80" t="s">
        <v>477</v>
      </c>
      <c r="K88" s="82">
        <f t="shared" si="28"/>
        <v>171.77799999999999</v>
      </c>
      <c r="L88" s="82">
        <f t="shared" si="2"/>
        <v>601.37699999999995</v>
      </c>
      <c r="M88" s="82">
        <v>601.37699999999995</v>
      </c>
      <c r="N88" s="83">
        <v>0</v>
      </c>
      <c r="O88" s="84">
        <f t="shared" si="26"/>
        <v>3</v>
      </c>
      <c r="P88" s="82">
        <v>0</v>
      </c>
      <c r="Q88" s="84">
        <f t="shared" si="27"/>
        <v>4</v>
      </c>
      <c r="R88" s="82">
        <v>85.734999999999999</v>
      </c>
      <c r="S88" s="82">
        <v>0</v>
      </c>
      <c r="T88" s="85">
        <f t="shared" si="29"/>
        <v>687.11199999999997</v>
      </c>
    </row>
    <row r="89" spans="1:20" s="47" customFormat="1" ht="51.75" outlineLevel="1" x14ac:dyDescent="0.3">
      <c r="A89" s="76" t="s">
        <v>299</v>
      </c>
      <c r="B89" s="77" t="s">
        <v>321</v>
      </c>
      <c r="C89" s="78" t="s">
        <v>421</v>
      </c>
      <c r="D89" s="79" t="s">
        <v>480</v>
      </c>
      <c r="E89" s="80" t="s">
        <v>737</v>
      </c>
      <c r="F89" s="79" t="s">
        <v>120</v>
      </c>
      <c r="G89" s="79" t="s">
        <v>124</v>
      </c>
      <c r="H89" s="81">
        <v>45343</v>
      </c>
      <c r="I89" s="81">
        <v>45344</v>
      </c>
      <c r="J89" s="80" t="s">
        <v>170</v>
      </c>
      <c r="K89" s="82">
        <f t="shared" si="28"/>
        <v>261.63200000000001</v>
      </c>
      <c r="L89" s="82">
        <f t="shared" si="2"/>
        <v>0</v>
      </c>
      <c r="M89" s="82">
        <v>0</v>
      </c>
      <c r="N89" s="83">
        <v>0</v>
      </c>
      <c r="O89" s="84">
        <f t="shared" si="26"/>
        <v>1</v>
      </c>
      <c r="P89" s="82">
        <v>423.25599999999997</v>
      </c>
      <c r="Q89" s="84">
        <f t="shared" si="27"/>
        <v>2</v>
      </c>
      <c r="R89" s="82">
        <v>100.008</v>
      </c>
      <c r="S89" s="82">
        <v>0</v>
      </c>
      <c r="T89" s="85">
        <f t="shared" si="29"/>
        <v>523.26400000000001</v>
      </c>
    </row>
    <row r="90" spans="1:20" s="47" customFormat="1" ht="86.25" outlineLevel="1" x14ac:dyDescent="0.3">
      <c r="A90" s="76" t="s">
        <v>299</v>
      </c>
      <c r="B90" s="77" t="s">
        <v>322</v>
      </c>
      <c r="C90" s="78" t="s">
        <v>421</v>
      </c>
      <c r="D90" s="79" t="s">
        <v>481</v>
      </c>
      <c r="E90" s="80" t="s">
        <v>247</v>
      </c>
      <c r="F90" s="79" t="s">
        <v>120</v>
      </c>
      <c r="G90" s="79" t="s">
        <v>124</v>
      </c>
      <c r="H90" s="81">
        <v>45308</v>
      </c>
      <c r="I90" s="81">
        <v>45312</v>
      </c>
      <c r="J90" s="80" t="s">
        <v>243</v>
      </c>
      <c r="K90" s="82">
        <f t="shared" si="28"/>
        <v>137.3664</v>
      </c>
      <c r="L90" s="82">
        <f t="shared" si="2"/>
        <v>141</v>
      </c>
      <c r="M90" s="82">
        <v>141</v>
      </c>
      <c r="N90" s="83">
        <v>0</v>
      </c>
      <c r="O90" s="84">
        <f t="shared" si="26"/>
        <v>4</v>
      </c>
      <c r="P90" s="82">
        <v>283.024</v>
      </c>
      <c r="Q90" s="84">
        <f t="shared" si="27"/>
        <v>5</v>
      </c>
      <c r="R90" s="82">
        <v>262.80799999999999</v>
      </c>
      <c r="S90" s="82">
        <v>0</v>
      </c>
      <c r="T90" s="85">
        <f t="shared" si="29"/>
        <v>686.83199999999999</v>
      </c>
    </row>
    <row r="91" spans="1:20" s="47" customFormat="1" ht="103.5" outlineLevel="1" x14ac:dyDescent="0.3">
      <c r="A91" s="76" t="s">
        <v>299</v>
      </c>
      <c r="B91" s="77" t="s">
        <v>323</v>
      </c>
      <c r="C91" s="78" t="s">
        <v>421</v>
      </c>
      <c r="D91" s="79" t="s">
        <v>481</v>
      </c>
      <c r="E91" s="80" t="s">
        <v>741</v>
      </c>
      <c r="F91" s="79" t="s">
        <v>120</v>
      </c>
      <c r="G91" s="79" t="s">
        <v>124</v>
      </c>
      <c r="H91" s="81">
        <v>45308</v>
      </c>
      <c r="I91" s="81">
        <v>45312</v>
      </c>
      <c r="J91" s="80" t="s">
        <v>243</v>
      </c>
      <c r="K91" s="82">
        <f t="shared" si="28"/>
        <v>143.5582</v>
      </c>
      <c r="L91" s="82">
        <f t="shared" si="2"/>
        <v>157</v>
      </c>
      <c r="M91" s="82">
        <v>157</v>
      </c>
      <c r="N91" s="83">
        <v>0</v>
      </c>
      <c r="O91" s="84">
        <f t="shared" si="26"/>
        <v>4</v>
      </c>
      <c r="P91" s="82">
        <v>350.54500000000002</v>
      </c>
      <c r="Q91" s="84">
        <f t="shared" si="27"/>
        <v>5</v>
      </c>
      <c r="R91" s="82">
        <v>210.24600000000001</v>
      </c>
      <c r="S91" s="82">
        <v>0</v>
      </c>
      <c r="T91" s="85">
        <f t="shared" si="29"/>
        <v>717.79100000000005</v>
      </c>
    </row>
    <row r="92" spans="1:20" s="47" customFormat="1" ht="138" outlineLevel="1" x14ac:dyDescent="0.3">
      <c r="A92" s="76" t="s">
        <v>299</v>
      </c>
      <c r="B92" s="77" t="s">
        <v>324</v>
      </c>
      <c r="C92" s="78" t="s">
        <v>421</v>
      </c>
      <c r="D92" s="79" t="s">
        <v>482</v>
      </c>
      <c r="E92" s="80" t="s">
        <v>483</v>
      </c>
      <c r="F92" s="79" t="s">
        <v>120</v>
      </c>
      <c r="G92" s="79" t="s">
        <v>124</v>
      </c>
      <c r="H92" s="81">
        <v>45347</v>
      </c>
      <c r="I92" s="81">
        <v>45350</v>
      </c>
      <c r="J92" s="80" t="s">
        <v>484</v>
      </c>
      <c r="K92" s="82">
        <f t="shared" si="28"/>
        <v>175.93774999999999</v>
      </c>
      <c r="L92" s="82">
        <f t="shared" si="2"/>
        <v>218.75899999999999</v>
      </c>
      <c r="M92" s="82">
        <v>218.75899999999999</v>
      </c>
      <c r="N92" s="83">
        <v>0</v>
      </c>
      <c r="O92" s="84">
        <f t="shared" si="26"/>
        <v>3</v>
      </c>
      <c r="P92" s="82">
        <v>266.74599999999998</v>
      </c>
      <c r="Q92" s="84">
        <f t="shared" si="27"/>
        <v>4</v>
      </c>
      <c r="R92" s="82">
        <v>218.24600000000001</v>
      </c>
      <c r="S92" s="82">
        <v>0</v>
      </c>
      <c r="T92" s="85">
        <f t="shared" si="29"/>
        <v>703.75099999999998</v>
      </c>
    </row>
    <row r="93" spans="1:20" s="47" customFormat="1" ht="51.75" outlineLevel="1" x14ac:dyDescent="0.3">
      <c r="A93" s="76" t="s">
        <v>299</v>
      </c>
      <c r="B93" s="77" t="s">
        <v>325</v>
      </c>
      <c r="C93" s="78" t="s">
        <v>421</v>
      </c>
      <c r="D93" s="79" t="s">
        <v>485</v>
      </c>
      <c r="E93" s="80" t="s">
        <v>130</v>
      </c>
      <c r="F93" s="79" t="s">
        <v>120</v>
      </c>
      <c r="G93" s="79" t="s">
        <v>124</v>
      </c>
      <c r="H93" s="81">
        <v>45351</v>
      </c>
      <c r="I93" s="81">
        <v>45353</v>
      </c>
      <c r="J93" s="80" t="s">
        <v>179</v>
      </c>
      <c r="K93" s="82">
        <f t="shared" si="28"/>
        <v>108.45699999999999</v>
      </c>
      <c r="L93" s="82">
        <f t="shared" si="2"/>
        <v>183.38399999999999</v>
      </c>
      <c r="M93" s="82">
        <v>183.38399999999999</v>
      </c>
      <c r="N93" s="83">
        <v>0</v>
      </c>
      <c r="O93" s="84">
        <f t="shared" si="26"/>
        <v>2</v>
      </c>
      <c r="P93" s="82">
        <v>0</v>
      </c>
      <c r="Q93" s="84">
        <f t="shared" si="27"/>
        <v>3</v>
      </c>
      <c r="R93" s="82">
        <v>122.628</v>
      </c>
      <c r="S93" s="82">
        <v>19.359000000000002</v>
      </c>
      <c r="T93" s="85">
        <f t="shared" si="29"/>
        <v>325.37099999999998</v>
      </c>
    </row>
    <row r="94" spans="1:20" s="47" customFormat="1" ht="69" outlineLevel="1" x14ac:dyDescent="0.3">
      <c r="A94" s="76" t="s">
        <v>299</v>
      </c>
      <c r="B94" s="77" t="s">
        <v>326</v>
      </c>
      <c r="C94" s="78" t="s">
        <v>421</v>
      </c>
      <c r="D94" s="79" t="s">
        <v>554</v>
      </c>
      <c r="E94" s="80" t="s">
        <v>245</v>
      </c>
      <c r="F94" s="79" t="s">
        <v>120</v>
      </c>
      <c r="G94" s="79" t="s">
        <v>124</v>
      </c>
      <c r="H94" s="81">
        <v>45356</v>
      </c>
      <c r="I94" s="81">
        <v>45357</v>
      </c>
      <c r="J94" s="80" t="s">
        <v>250</v>
      </c>
      <c r="K94" s="82">
        <f t="shared" si="28"/>
        <v>41.985999999999997</v>
      </c>
      <c r="L94" s="82">
        <f t="shared" si="2"/>
        <v>0</v>
      </c>
      <c r="M94" s="82">
        <v>0</v>
      </c>
      <c r="N94" s="83">
        <v>0</v>
      </c>
      <c r="O94" s="84">
        <f t="shared" si="26"/>
        <v>1</v>
      </c>
      <c r="P94" s="82">
        <v>0</v>
      </c>
      <c r="Q94" s="84">
        <f t="shared" si="27"/>
        <v>2</v>
      </c>
      <c r="R94" s="82">
        <v>83.971999999999994</v>
      </c>
      <c r="S94" s="82">
        <v>0</v>
      </c>
      <c r="T94" s="85">
        <f t="shared" si="29"/>
        <v>83.971999999999994</v>
      </c>
    </row>
    <row r="95" spans="1:20" s="47" customFormat="1" ht="51.75" outlineLevel="1" x14ac:dyDescent="0.3">
      <c r="A95" s="76" t="s">
        <v>299</v>
      </c>
      <c r="B95" s="77" t="s">
        <v>327</v>
      </c>
      <c r="C95" s="78" t="s">
        <v>421</v>
      </c>
      <c r="D95" s="79" t="s">
        <v>422</v>
      </c>
      <c r="E95" s="80" t="s">
        <v>737</v>
      </c>
      <c r="F95" s="79" t="s">
        <v>120</v>
      </c>
      <c r="G95" s="79" t="s">
        <v>124</v>
      </c>
      <c r="H95" s="81">
        <v>45357</v>
      </c>
      <c r="I95" s="81">
        <v>45360</v>
      </c>
      <c r="J95" s="80" t="s">
        <v>110</v>
      </c>
      <c r="K95" s="82">
        <f t="shared" si="28"/>
        <v>204.36649999999997</v>
      </c>
      <c r="L95" s="82">
        <f t="shared" si="2"/>
        <v>482.863</v>
      </c>
      <c r="M95" s="82">
        <v>482.863</v>
      </c>
      <c r="N95" s="83">
        <v>0</v>
      </c>
      <c r="O95" s="84">
        <f t="shared" si="26"/>
        <v>3</v>
      </c>
      <c r="P95" s="82">
        <v>157.03399999999999</v>
      </c>
      <c r="Q95" s="84">
        <f t="shared" si="27"/>
        <v>4</v>
      </c>
      <c r="R95" s="82">
        <v>177.56899999999999</v>
      </c>
      <c r="S95" s="82">
        <v>0</v>
      </c>
      <c r="T95" s="85">
        <f t="shared" si="29"/>
        <v>817.46599999999989</v>
      </c>
    </row>
    <row r="96" spans="1:20" s="47" customFormat="1" ht="86.25" outlineLevel="1" x14ac:dyDescent="0.3">
      <c r="A96" s="76" t="s">
        <v>299</v>
      </c>
      <c r="B96" s="77" t="s">
        <v>328</v>
      </c>
      <c r="C96" s="78" t="s">
        <v>421</v>
      </c>
      <c r="D96" s="79" t="s">
        <v>422</v>
      </c>
      <c r="E96" s="80" t="s">
        <v>736</v>
      </c>
      <c r="F96" s="79" t="s">
        <v>120</v>
      </c>
      <c r="G96" s="79" t="s">
        <v>124</v>
      </c>
      <c r="H96" s="81">
        <v>45357</v>
      </c>
      <c r="I96" s="81">
        <v>45360</v>
      </c>
      <c r="J96" s="80" t="s">
        <v>110</v>
      </c>
      <c r="K96" s="82">
        <f t="shared" si="28"/>
        <v>261.41800000000001</v>
      </c>
      <c r="L96" s="82">
        <f t="shared" si="2"/>
        <v>573.36400000000003</v>
      </c>
      <c r="M96" s="82">
        <v>573.36400000000003</v>
      </c>
      <c r="N96" s="83">
        <v>0</v>
      </c>
      <c r="O96" s="84">
        <f t="shared" si="26"/>
        <v>3</v>
      </c>
      <c r="P96" s="82">
        <v>235.55</v>
      </c>
      <c r="Q96" s="84">
        <f t="shared" si="27"/>
        <v>4</v>
      </c>
      <c r="R96" s="82">
        <v>236.75800000000001</v>
      </c>
      <c r="S96" s="82">
        <v>0</v>
      </c>
      <c r="T96" s="85">
        <f t="shared" si="29"/>
        <v>1045.672</v>
      </c>
    </row>
    <row r="97" spans="1:20" s="47" customFormat="1" ht="138" outlineLevel="1" x14ac:dyDescent="0.3">
      <c r="A97" s="76" t="s">
        <v>299</v>
      </c>
      <c r="B97" s="77" t="s">
        <v>329</v>
      </c>
      <c r="C97" s="78" t="s">
        <v>421</v>
      </c>
      <c r="D97" s="79" t="s">
        <v>422</v>
      </c>
      <c r="E97" s="80" t="s">
        <v>483</v>
      </c>
      <c r="F97" s="79" t="s">
        <v>120</v>
      </c>
      <c r="G97" s="79" t="s">
        <v>124</v>
      </c>
      <c r="H97" s="81">
        <v>45357</v>
      </c>
      <c r="I97" s="81">
        <v>45360</v>
      </c>
      <c r="J97" s="80" t="s">
        <v>110</v>
      </c>
      <c r="K97" s="82">
        <f t="shared" si="28"/>
        <v>261.41800000000001</v>
      </c>
      <c r="L97" s="82">
        <f t="shared" si="2"/>
        <v>573.36400000000003</v>
      </c>
      <c r="M97" s="82">
        <v>573.36400000000003</v>
      </c>
      <c r="N97" s="83">
        <v>0</v>
      </c>
      <c r="O97" s="84">
        <f t="shared" si="26"/>
        <v>3</v>
      </c>
      <c r="P97" s="82">
        <v>235.55</v>
      </c>
      <c r="Q97" s="84">
        <f t="shared" si="27"/>
        <v>4</v>
      </c>
      <c r="R97" s="82">
        <v>236.75800000000001</v>
      </c>
      <c r="S97" s="82">
        <v>0</v>
      </c>
      <c r="T97" s="85">
        <f t="shared" si="29"/>
        <v>1045.672</v>
      </c>
    </row>
    <row r="98" spans="1:20" s="99" customFormat="1" ht="17.25" x14ac:dyDescent="0.3">
      <c r="A98" s="91" t="s">
        <v>217</v>
      </c>
      <c r="B98" s="92"/>
      <c r="C98" s="93"/>
      <c r="D98" s="94"/>
      <c r="E98" s="95"/>
      <c r="F98" s="94"/>
      <c r="G98" s="94"/>
      <c r="H98" s="96"/>
      <c r="I98" s="96"/>
      <c r="J98" s="95"/>
      <c r="K98" s="97">
        <f>T98/Q98</f>
        <v>133.88453846153845</v>
      </c>
      <c r="L98" s="97">
        <f>SUM(L99:L101)</f>
        <v>442.99200000000002</v>
      </c>
      <c r="M98" s="97">
        <f t="shared" ref="M98:S98" si="30">SUM(M99:M101)</f>
        <v>442.99200000000002</v>
      </c>
      <c r="N98" s="97">
        <f t="shared" si="30"/>
        <v>0</v>
      </c>
      <c r="O98" s="98">
        <f t="shared" si="30"/>
        <v>10</v>
      </c>
      <c r="P98" s="97">
        <f t="shared" si="30"/>
        <v>430.18599999999998</v>
      </c>
      <c r="Q98" s="98">
        <f t="shared" si="30"/>
        <v>13</v>
      </c>
      <c r="R98" s="97">
        <f t="shared" si="30"/>
        <v>867.32099999999991</v>
      </c>
      <c r="S98" s="97">
        <f t="shared" si="30"/>
        <v>0</v>
      </c>
      <c r="T98" s="85">
        <f t="shared" si="29"/>
        <v>1740.4989999999998</v>
      </c>
    </row>
    <row r="99" spans="1:20" s="47" customFormat="1" ht="69" outlineLevel="1" x14ac:dyDescent="0.3">
      <c r="A99" s="76" t="s">
        <v>333</v>
      </c>
      <c r="B99" s="77" t="s">
        <v>330</v>
      </c>
      <c r="C99" s="78" t="s">
        <v>421</v>
      </c>
      <c r="D99" s="79" t="s">
        <v>555</v>
      </c>
      <c r="E99" s="80" t="s">
        <v>746</v>
      </c>
      <c r="F99" s="79" t="s">
        <v>120</v>
      </c>
      <c r="G99" s="79" t="s">
        <v>124</v>
      </c>
      <c r="H99" s="81">
        <v>45355</v>
      </c>
      <c r="I99" s="81">
        <v>45359</v>
      </c>
      <c r="J99" s="80" t="s">
        <v>244</v>
      </c>
      <c r="K99" s="82">
        <f t="shared" si="28"/>
        <v>136.82679999999999</v>
      </c>
      <c r="L99" s="82">
        <f t="shared" si="2"/>
        <v>221.49600000000001</v>
      </c>
      <c r="M99" s="82">
        <v>221.49600000000001</v>
      </c>
      <c r="N99" s="83">
        <v>0</v>
      </c>
      <c r="O99" s="84">
        <f t="shared" ref="O99:O101" si="31">I99-H99</f>
        <v>4</v>
      </c>
      <c r="P99" s="82">
        <v>215.09299999999999</v>
      </c>
      <c r="Q99" s="84">
        <f t="shared" ref="Q99:Q101" si="32">I99-H99+1</f>
        <v>5</v>
      </c>
      <c r="R99" s="82">
        <v>247.54499999999999</v>
      </c>
      <c r="S99" s="82">
        <v>0</v>
      </c>
      <c r="T99" s="85">
        <f t="shared" si="29"/>
        <v>684.13400000000001</v>
      </c>
    </row>
    <row r="100" spans="1:20" s="47" customFormat="1" ht="120.75" outlineLevel="1" x14ac:dyDescent="0.3">
      <c r="A100" s="76" t="s">
        <v>333</v>
      </c>
      <c r="B100" s="77" t="s">
        <v>331</v>
      </c>
      <c r="C100" s="78" t="s">
        <v>421</v>
      </c>
      <c r="D100" s="79" t="s">
        <v>556</v>
      </c>
      <c r="E100" s="80" t="s">
        <v>172</v>
      </c>
      <c r="F100" s="79" t="s">
        <v>120</v>
      </c>
      <c r="G100" s="79" t="s">
        <v>124</v>
      </c>
      <c r="H100" s="81">
        <v>45355</v>
      </c>
      <c r="I100" s="81">
        <v>45359</v>
      </c>
      <c r="J100" s="80" t="s">
        <v>244</v>
      </c>
      <c r="K100" s="82">
        <f t="shared" si="28"/>
        <v>136.82679999999999</v>
      </c>
      <c r="L100" s="82">
        <f t="shared" si="2"/>
        <v>221.49600000000001</v>
      </c>
      <c r="M100" s="82">
        <v>221.49600000000001</v>
      </c>
      <c r="N100" s="83">
        <v>0</v>
      </c>
      <c r="O100" s="84">
        <f t="shared" si="31"/>
        <v>4</v>
      </c>
      <c r="P100" s="82">
        <v>215.09299999999999</v>
      </c>
      <c r="Q100" s="84">
        <f t="shared" si="32"/>
        <v>5</v>
      </c>
      <c r="R100" s="82">
        <v>247.54499999999999</v>
      </c>
      <c r="S100" s="82">
        <v>0</v>
      </c>
      <c r="T100" s="85">
        <f t="shared" si="29"/>
        <v>684.13400000000001</v>
      </c>
    </row>
    <row r="101" spans="1:20" s="47" customFormat="1" ht="69" outlineLevel="1" x14ac:dyDescent="0.3">
      <c r="A101" s="76" t="s">
        <v>333</v>
      </c>
      <c r="B101" s="77" t="s">
        <v>332</v>
      </c>
      <c r="C101" s="78" t="s">
        <v>421</v>
      </c>
      <c r="D101" s="79" t="s">
        <v>557</v>
      </c>
      <c r="E101" s="80" t="s">
        <v>745</v>
      </c>
      <c r="F101" s="79" t="s">
        <v>120</v>
      </c>
      <c r="G101" s="79" t="s">
        <v>124</v>
      </c>
      <c r="H101" s="81">
        <v>45356</v>
      </c>
      <c r="I101" s="81">
        <v>45358</v>
      </c>
      <c r="J101" s="80" t="s">
        <v>170</v>
      </c>
      <c r="K101" s="82">
        <f t="shared" si="28"/>
        <v>124.077</v>
      </c>
      <c r="L101" s="82">
        <f t="shared" si="2"/>
        <v>0</v>
      </c>
      <c r="M101" s="82">
        <v>0</v>
      </c>
      <c r="N101" s="83">
        <v>0</v>
      </c>
      <c r="O101" s="84">
        <f t="shared" si="31"/>
        <v>2</v>
      </c>
      <c r="P101" s="82">
        <v>0</v>
      </c>
      <c r="Q101" s="84">
        <f t="shared" si="32"/>
        <v>3</v>
      </c>
      <c r="R101" s="82">
        <v>372.23099999999999</v>
      </c>
      <c r="S101" s="82">
        <v>0</v>
      </c>
      <c r="T101" s="85">
        <f t="shared" si="29"/>
        <v>372.23099999999999</v>
      </c>
    </row>
    <row r="102" spans="1:20" s="75" customFormat="1" ht="17.25" x14ac:dyDescent="0.3">
      <c r="A102" s="69" t="s">
        <v>334</v>
      </c>
      <c r="B102" s="86"/>
      <c r="C102" s="78"/>
      <c r="D102" s="87"/>
      <c r="E102" s="88"/>
      <c r="F102" s="87"/>
      <c r="G102" s="87"/>
      <c r="H102" s="89"/>
      <c r="I102" s="89"/>
      <c r="J102" s="88"/>
      <c r="K102" s="85">
        <f t="shared" si="28"/>
        <v>65.907312500000003</v>
      </c>
      <c r="L102" s="85">
        <f>SUM(L103:L108)</f>
        <v>350</v>
      </c>
      <c r="M102" s="85">
        <f t="shared" ref="M102:S102" si="33">SUM(M103:M108)</f>
        <v>350</v>
      </c>
      <c r="N102" s="85">
        <f t="shared" si="33"/>
        <v>0</v>
      </c>
      <c r="O102" s="90">
        <f t="shared" si="33"/>
        <v>10</v>
      </c>
      <c r="P102" s="85">
        <f t="shared" si="33"/>
        <v>159.27100000000002</v>
      </c>
      <c r="Q102" s="90">
        <f t="shared" si="33"/>
        <v>16</v>
      </c>
      <c r="R102" s="85">
        <f t="shared" si="33"/>
        <v>545.24599999999998</v>
      </c>
      <c r="S102" s="85">
        <f t="shared" si="33"/>
        <v>0</v>
      </c>
      <c r="T102" s="85">
        <f t="shared" si="29"/>
        <v>1054.5170000000001</v>
      </c>
    </row>
    <row r="103" spans="1:20" s="47" customFormat="1" ht="69" outlineLevel="1" x14ac:dyDescent="0.3">
      <c r="A103" s="76" t="s">
        <v>334</v>
      </c>
      <c r="B103" s="77" t="s">
        <v>58</v>
      </c>
      <c r="C103" s="78" t="s">
        <v>421</v>
      </c>
      <c r="D103" s="79" t="s">
        <v>488</v>
      </c>
      <c r="E103" s="80" t="s">
        <v>747</v>
      </c>
      <c r="F103" s="79" t="s">
        <v>120</v>
      </c>
      <c r="G103" s="79" t="s">
        <v>124</v>
      </c>
      <c r="H103" s="81">
        <v>45316</v>
      </c>
      <c r="I103" s="81">
        <v>45317</v>
      </c>
      <c r="J103" s="80" t="s">
        <v>125</v>
      </c>
      <c r="K103" s="82">
        <f t="shared" si="28"/>
        <v>41.523000000000003</v>
      </c>
      <c r="L103" s="82">
        <f t="shared" ref="L103:L181" si="34">+M103+N103</f>
        <v>0</v>
      </c>
      <c r="M103" s="82">
        <v>0</v>
      </c>
      <c r="N103" s="83">
        <v>0</v>
      </c>
      <c r="O103" s="84">
        <f t="shared" ref="O103:O108" si="35">I103-H103</f>
        <v>1</v>
      </c>
      <c r="P103" s="82">
        <v>23.26</v>
      </c>
      <c r="Q103" s="84">
        <f t="shared" ref="Q103:Q108" si="36">I103-H103+1</f>
        <v>2</v>
      </c>
      <c r="R103" s="82">
        <v>59.786000000000001</v>
      </c>
      <c r="S103" s="82">
        <v>0</v>
      </c>
      <c r="T103" s="85">
        <f t="shared" si="29"/>
        <v>83.046000000000006</v>
      </c>
    </row>
    <row r="104" spans="1:20" s="47" customFormat="1" ht="69" outlineLevel="1" x14ac:dyDescent="0.3">
      <c r="A104" s="76" t="s">
        <v>334</v>
      </c>
      <c r="B104" s="77" t="s">
        <v>59</v>
      </c>
      <c r="C104" s="78" t="s">
        <v>421</v>
      </c>
      <c r="D104" s="79" t="s">
        <v>554</v>
      </c>
      <c r="E104" s="80" t="s">
        <v>230</v>
      </c>
      <c r="F104" s="79" t="s">
        <v>120</v>
      </c>
      <c r="G104" s="79" t="s">
        <v>124</v>
      </c>
      <c r="H104" s="81">
        <v>45356</v>
      </c>
      <c r="I104" s="81">
        <v>45357</v>
      </c>
      <c r="J104" s="80" t="s">
        <v>250</v>
      </c>
      <c r="K104" s="82">
        <f t="shared" si="28"/>
        <v>60.7575</v>
      </c>
      <c r="L104" s="82">
        <f t="shared" si="34"/>
        <v>0</v>
      </c>
      <c r="M104" s="82">
        <v>0</v>
      </c>
      <c r="N104" s="83">
        <v>0</v>
      </c>
      <c r="O104" s="84">
        <f t="shared" si="35"/>
        <v>1</v>
      </c>
      <c r="P104" s="82">
        <v>37.710999999999999</v>
      </c>
      <c r="Q104" s="84">
        <f t="shared" si="36"/>
        <v>2</v>
      </c>
      <c r="R104" s="82">
        <v>83.804000000000002</v>
      </c>
      <c r="S104" s="82">
        <v>0</v>
      </c>
      <c r="T104" s="85">
        <f t="shared" si="29"/>
        <v>121.515</v>
      </c>
    </row>
    <row r="105" spans="1:20" s="47" customFormat="1" ht="51.75" outlineLevel="1" x14ac:dyDescent="0.3">
      <c r="A105" s="76" t="s">
        <v>334</v>
      </c>
      <c r="B105" s="77" t="s">
        <v>60</v>
      </c>
      <c r="C105" s="78" t="s">
        <v>421</v>
      </c>
      <c r="D105" s="79" t="s">
        <v>558</v>
      </c>
      <c r="E105" s="80" t="s">
        <v>757</v>
      </c>
      <c r="F105" s="79" t="s">
        <v>120</v>
      </c>
      <c r="G105" s="79" t="s">
        <v>124</v>
      </c>
      <c r="H105" s="81">
        <v>45357</v>
      </c>
      <c r="I105" s="81">
        <v>45360</v>
      </c>
      <c r="J105" s="80" t="s">
        <v>170</v>
      </c>
      <c r="K105" s="82">
        <f t="shared" si="28"/>
        <v>62.494500000000002</v>
      </c>
      <c r="L105" s="82">
        <f t="shared" si="34"/>
        <v>0</v>
      </c>
      <c r="M105" s="82">
        <v>0</v>
      </c>
      <c r="N105" s="83">
        <v>0</v>
      </c>
      <c r="O105" s="84">
        <f t="shared" si="35"/>
        <v>3</v>
      </c>
      <c r="P105" s="82">
        <v>49.15</v>
      </c>
      <c r="Q105" s="84">
        <f t="shared" si="36"/>
        <v>4</v>
      </c>
      <c r="R105" s="82">
        <v>200.828</v>
      </c>
      <c r="S105" s="82">
        <v>0</v>
      </c>
      <c r="T105" s="85">
        <f t="shared" si="29"/>
        <v>249.97800000000001</v>
      </c>
    </row>
    <row r="106" spans="1:20" s="47" customFormat="1" ht="86.25" outlineLevel="1" x14ac:dyDescent="0.3">
      <c r="A106" s="76" t="s">
        <v>334</v>
      </c>
      <c r="B106" s="77" t="s">
        <v>335</v>
      </c>
      <c r="C106" s="78" t="s">
        <v>421</v>
      </c>
      <c r="D106" s="79" t="s">
        <v>558</v>
      </c>
      <c r="E106" s="80" t="s">
        <v>748</v>
      </c>
      <c r="F106" s="79" t="s">
        <v>120</v>
      </c>
      <c r="G106" s="79" t="s">
        <v>124</v>
      </c>
      <c r="H106" s="81">
        <v>45357</v>
      </c>
      <c r="I106" s="81">
        <v>45360</v>
      </c>
      <c r="J106" s="80" t="s">
        <v>170</v>
      </c>
      <c r="K106" s="82">
        <f t="shared" si="28"/>
        <v>62.494500000000002</v>
      </c>
      <c r="L106" s="82">
        <f t="shared" si="34"/>
        <v>0</v>
      </c>
      <c r="M106" s="82">
        <v>0</v>
      </c>
      <c r="N106" s="83">
        <v>0</v>
      </c>
      <c r="O106" s="84">
        <f t="shared" si="35"/>
        <v>3</v>
      </c>
      <c r="P106" s="82">
        <v>49.15</v>
      </c>
      <c r="Q106" s="84">
        <f t="shared" si="36"/>
        <v>4</v>
      </c>
      <c r="R106" s="82">
        <v>200.828</v>
      </c>
      <c r="S106" s="82">
        <v>0</v>
      </c>
      <c r="T106" s="85">
        <f t="shared" si="29"/>
        <v>249.97800000000001</v>
      </c>
    </row>
    <row r="107" spans="1:20" s="47" customFormat="1" ht="51.75" outlineLevel="1" x14ac:dyDescent="0.3">
      <c r="A107" s="76" t="s">
        <v>334</v>
      </c>
      <c r="B107" s="77" t="s">
        <v>336</v>
      </c>
      <c r="C107" s="78" t="s">
        <v>421</v>
      </c>
      <c r="D107" s="79" t="s">
        <v>559</v>
      </c>
      <c r="E107" s="80" t="s">
        <v>560</v>
      </c>
      <c r="F107" s="79" t="s">
        <v>120</v>
      </c>
      <c r="G107" s="79" t="s">
        <v>124</v>
      </c>
      <c r="H107" s="81">
        <v>45354</v>
      </c>
      <c r="I107" s="81">
        <v>45355</v>
      </c>
      <c r="J107" s="80" t="s">
        <v>561</v>
      </c>
      <c r="K107" s="82">
        <f t="shared" si="28"/>
        <v>87.5</v>
      </c>
      <c r="L107" s="82">
        <f t="shared" si="34"/>
        <v>175</v>
      </c>
      <c r="M107" s="82">
        <v>175</v>
      </c>
      <c r="N107" s="83">
        <v>0</v>
      </c>
      <c r="O107" s="84">
        <f t="shared" si="35"/>
        <v>1</v>
      </c>
      <c r="P107" s="82">
        <v>0</v>
      </c>
      <c r="Q107" s="84">
        <f t="shared" si="36"/>
        <v>2</v>
      </c>
      <c r="R107" s="82">
        <v>0</v>
      </c>
      <c r="S107" s="82">
        <v>0</v>
      </c>
      <c r="T107" s="85">
        <f t="shared" si="29"/>
        <v>175</v>
      </c>
    </row>
    <row r="108" spans="1:20" s="47" customFormat="1" ht="51.75" outlineLevel="1" x14ac:dyDescent="0.3">
      <c r="A108" s="76" t="s">
        <v>334</v>
      </c>
      <c r="B108" s="77" t="s">
        <v>337</v>
      </c>
      <c r="C108" s="78" t="s">
        <v>421</v>
      </c>
      <c r="D108" s="79" t="s">
        <v>559</v>
      </c>
      <c r="E108" s="80" t="s">
        <v>562</v>
      </c>
      <c r="F108" s="79" t="s">
        <v>120</v>
      </c>
      <c r="G108" s="79" t="s">
        <v>124</v>
      </c>
      <c r="H108" s="81">
        <v>45354</v>
      </c>
      <c r="I108" s="81">
        <v>45355</v>
      </c>
      <c r="J108" s="80" t="s">
        <v>561</v>
      </c>
      <c r="K108" s="82">
        <f t="shared" si="28"/>
        <v>87.5</v>
      </c>
      <c r="L108" s="82">
        <f t="shared" si="34"/>
        <v>175</v>
      </c>
      <c r="M108" s="82">
        <v>175</v>
      </c>
      <c r="N108" s="83">
        <v>0</v>
      </c>
      <c r="O108" s="84">
        <f t="shared" si="35"/>
        <v>1</v>
      </c>
      <c r="P108" s="82">
        <v>0</v>
      </c>
      <c r="Q108" s="84">
        <f t="shared" si="36"/>
        <v>2</v>
      </c>
      <c r="R108" s="82">
        <v>0</v>
      </c>
      <c r="S108" s="82">
        <v>0</v>
      </c>
      <c r="T108" s="85">
        <f t="shared" si="29"/>
        <v>175</v>
      </c>
    </row>
    <row r="109" spans="1:20" s="75" customFormat="1" ht="34.5" x14ac:dyDescent="0.3">
      <c r="A109" s="69" t="s">
        <v>338</v>
      </c>
      <c r="B109" s="86"/>
      <c r="C109" s="78"/>
      <c r="D109" s="87"/>
      <c r="E109" s="88"/>
      <c r="F109" s="87"/>
      <c r="G109" s="87"/>
      <c r="H109" s="89"/>
      <c r="I109" s="89"/>
      <c r="J109" s="88"/>
      <c r="K109" s="85">
        <f t="shared" si="28"/>
        <v>136.20546268656719</v>
      </c>
      <c r="L109" s="85">
        <f>SUM(L110:L130)</f>
        <v>4663.8550000000014</v>
      </c>
      <c r="M109" s="85">
        <f t="shared" ref="M109:S109" si="37">SUM(M110:M130)</f>
        <v>4663.8550000000014</v>
      </c>
      <c r="N109" s="85">
        <f t="shared" si="37"/>
        <v>0</v>
      </c>
      <c r="O109" s="90">
        <f t="shared" si="37"/>
        <v>46</v>
      </c>
      <c r="P109" s="85">
        <f t="shared" si="37"/>
        <v>1897.3500000000001</v>
      </c>
      <c r="Q109" s="90">
        <f t="shared" si="37"/>
        <v>67</v>
      </c>
      <c r="R109" s="85">
        <f t="shared" si="37"/>
        <v>2564.5610000000001</v>
      </c>
      <c r="S109" s="85">
        <f t="shared" si="37"/>
        <v>0</v>
      </c>
      <c r="T109" s="85">
        <f t="shared" si="29"/>
        <v>9125.7660000000014</v>
      </c>
    </row>
    <row r="110" spans="1:20" s="47" customFormat="1" ht="69" outlineLevel="1" x14ac:dyDescent="0.3">
      <c r="A110" s="76" t="s">
        <v>338</v>
      </c>
      <c r="B110" s="77" t="s">
        <v>61</v>
      </c>
      <c r="C110" s="78" t="s">
        <v>421</v>
      </c>
      <c r="D110" s="79" t="s">
        <v>563</v>
      </c>
      <c r="E110" s="80" t="s">
        <v>749</v>
      </c>
      <c r="F110" s="79" t="s">
        <v>120</v>
      </c>
      <c r="G110" s="79" t="s">
        <v>124</v>
      </c>
      <c r="H110" s="81">
        <v>45309</v>
      </c>
      <c r="I110" s="81">
        <v>45312</v>
      </c>
      <c r="J110" s="80" t="s">
        <v>564</v>
      </c>
      <c r="K110" s="82">
        <f t="shared" si="28"/>
        <v>136.18074999999999</v>
      </c>
      <c r="L110" s="82">
        <f t="shared" si="34"/>
        <v>321.14800000000002</v>
      </c>
      <c r="M110" s="82">
        <v>321.14800000000002</v>
      </c>
      <c r="N110" s="83">
        <v>0</v>
      </c>
      <c r="O110" s="84">
        <f t="shared" ref="O110:O130" si="38">I110-H110</f>
        <v>3</v>
      </c>
      <c r="P110" s="82">
        <v>71.846999999999994</v>
      </c>
      <c r="Q110" s="84">
        <f t="shared" ref="Q110:Q130" si="39">I110-H110+1</f>
        <v>4</v>
      </c>
      <c r="R110" s="82">
        <v>151.72800000000001</v>
      </c>
      <c r="S110" s="82">
        <v>0</v>
      </c>
      <c r="T110" s="85">
        <f t="shared" si="29"/>
        <v>544.72299999999996</v>
      </c>
    </row>
    <row r="111" spans="1:20" s="47" customFormat="1" ht="51.75" outlineLevel="1" x14ac:dyDescent="0.3">
      <c r="A111" s="76" t="s">
        <v>338</v>
      </c>
      <c r="B111" s="77" t="s">
        <v>62</v>
      </c>
      <c r="C111" s="78" t="s">
        <v>421</v>
      </c>
      <c r="D111" s="79" t="s">
        <v>565</v>
      </c>
      <c r="E111" s="80" t="s">
        <v>566</v>
      </c>
      <c r="F111" s="79" t="s">
        <v>120</v>
      </c>
      <c r="G111" s="79" t="s">
        <v>124</v>
      </c>
      <c r="H111" s="81">
        <v>45334</v>
      </c>
      <c r="I111" s="81">
        <v>45336</v>
      </c>
      <c r="J111" s="80" t="s">
        <v>243</v>
      </c>
      <c r="K111" s="82">
        <f t="shared" si="28"/>
        <v>197.72766666666666</v>
      </c>
      <c r="L111" s="82">
        <f t="shared" si="34"/>
        <v>251.6</v>
      </c>
      <c r="M111" s="82">
        <v>251.6</v>
      </c>
      <c r="N111" s="83">
        <v>0</v>
      </c>
      <c r="O111" s="84">
        <f t="shared" si="38"/>
        <v>2</v>
      </c>
      <c r="P111" s="82">
        <v>177.86600000000001</v>
      </c>
      <c r="Q111" s="84">
        <f t="shared" si="39"/>
        <v>3</v>
      </c>
      <c r="R111" s="82">
        <v>163.71700000000001</v>
      </c>
      <c r="S111" s="82">
        <v>0</v>
      </c>
      <c r="T111" s="85">
        <f t="shared" si="29"/>
        <v>593.18299999999999</v>
      </c>
    </row>
    <row r="112" spans="1:20" s="47" customFormat="1" ht="69" outlineLevel="1" x14ac:dyDescent="0.3">
      <c r="A112" s="76" t="s">
        <v>338</v>
      </c>
      <c r="B112" s="77" t="s">
        <v>119</v>
      </c>
      <c r="C112" s="78" t="s">
        <v>421</v>
      </c>
      <c r="D112" s="79" t="s">
        <v>567</v>
      </c>
      <c r="E112" s="80" t="s">
        <v>248</v>
      </c>
      <c r="F112" s="79" t="s">
        <v>120</v>
      </c>
      <c r="G112" s="79" t="s">
        <v>124</v>
      </c>
      <c r="H112" s="81">
        <v>45339</v>
      </c>
      <c r="I112" s="81">
        <v>45343</v>
      </c>
      <c r="J112" s="80" t="s">
        <v>568</v>
      </c>
      <c r="K112" s="82">
        <f t="shared" si="28"/>
        <v>82.094799999999992</v>
      </c>
      <c r="L112" s="82">
        <f t="shared" si="34"/>
        <v>211.04599999999999</v>
      </c>
      <c r="M112" s="82">
        <v>211.04599999999999</v>
      </c>
      <c r="N112" s="83">
        <v>0</v>
      </c>
      <c r="O112" s="84">
        <f t="shared" si="38"/>
        <v>4</v>
      </c>
      <c r="P112" s="82">
        <v>106.577</v>
      </c>
      <c r="Q112" s="84">
        <f t="shared" si="39"/>
        <v>5</v>
      </c>
      <c r="R112" s="82">
        <v>92.850999999999999</v>
      </c>
      <c r="S112" s="82">
        <v>0</v>
      </c>
      <c r="T112" s="85">
        <f t="shared" si="29"/>
        <v>410.47399999999999</v>
      </c>
    </row>
    <row r="113" spans="1:20" s="47" customFormat="1" ht="69" outlineLevel="1" x14ac:dyDescent="0.3">
      <c r="A113" s="76" t="s">
        <v>338</v>
      </c>
      <c r="B113" s="77" t="s">
        <v>63</v>
      </c>
      <c r="C113" s="78" t="s">
        <v>421</v>
      </c>
      <c r="D113" s="79" t="s">
        <v>569</v>
      </c>
      <c r="E113" s="80" t="s">
        <v>750</v>
      </c>
      <c r="F113" s="79" t="s">
        <v>120</v>
      </c>
      <c r="G113" s="79" t="s">
        <v>124</v>
      </c>
      <c r="H113" s="81">
        <v>45327</v>
      </c>
      <c r="I113" s="81">
        <v>45329</v>
      </c>
      <c r="J113" s="80" t="s">
        <v>107</v>
      </c>
      <c r="K113" s="82">
        <f t="shared" si="28"/>
        <v>71.051000000000002</v>
      </c>
      <c r="L113" s="82">
        <f t="shared" si="34"/>
        <v>0</v>
      </c>
      <c r="M113" s="82">
        <v>0</v>
      </c>
      <c r="N113" s="83">
        <v>0</v>
      </c>
      <c r="O113" s="84">
        <f t="shared" si="38"/>
        <v>2</v>
      </c>
      <c r="P113" s="82">
        <v>111.42100000000001</v>
      </c>
      <c r="Q113" s="84">
        <f t="shared" si="39"/>
        <v>3</v>
      </c>
      <c r="R113" s="82">
        <v>101.732</v>
      </c>
      <c r="S113" s="82">
        <v>0</v>
      </c>
      <c r="T113" s="85">
        <f t="shared" si="29"/>
        <v>213.15300000000002</v>
      </c>
    </row>
    <row r="114" spans="1:20" s="47" customFormat="1" ht="103.5" outlineLevel="1" x14ac:dyDescent="0.3">
      <c r="A114" s="76" t="s">
        <v>338</v>
      </c>
      <c r="B114" s="77" t="s">
        <v>187</v>
      </c>
      <c r="C114" s="78" t="s">
        <v>421</v>
      </c>
      <c r="D114" s="79" t="s">
        <v>570</v>
      </c>
      <c r="E114" s="80" t="s">
        <v>751</v>
      </c>
      <c r="F114" s="79" t="s">
        <v>120</v>
      </c>
      <c r="G114" s="79" t="s">
        <v>124</v>
      </c>
      <c r="H114" s="81">
        <v>45328</v>
      </c>
      <c r="I114" s="81">
        <v>45331</v>
      </c>
      <c r="J114" s="80" t="s">
        <v>170</v>
      </c>
      <c r="K114" s="82">
        <f t="shared" si="28"/>
        <v>177.28375</v>
      </c>
      <c r="L114" s="82">
        <f t="shared" si="34"/>
        <v>265.92599999999999</v>
      </c>
      <c r="M114" s="82">
        <v>265.92599999999999</v>
      </c>
      <c r="N114" s="83">
        <v>0</v>
      </c>
      <c r="O114" s="84">
        <f t="shared" si="38"/>
        <v>3</v>
      </c>
      <c r="P114" s="82">
        <v>243.89599999999999</v>
      </c>
      <c r="Q114" s="84">
        <f t="shared" si="39"/>
        <v>4</v>
      </c>
      <c r="R114" s="82">
        <v>199.31299999999999</v>
      </c>
      <c r="S114" s="82">
        <v>0</v>
      </c>
      <c r="T114" s="85">
        <f t="shared" si="29"/>
        <v>709.13499999999999</v>
      </c>
    </row>
    <row r="115" spans="1:20" s="47" customFormat="1" ht="69" outlineLevel="1" x14ac:dyDescent="0.3">
      <c r="A115" s="76" t="s">
        <v>338</v>
      </c>
      <c r="B115" s="77" t="s">
        <v>188</v>
      </c>
      <c r="C115" s="78" t="s">
        <v>421</v>
      </c>
      <c r="D115" s="79" t="s">
        <v>571</v>
      </c>
      <c r="E115" s="80" t="s">
        <v>750</v>
      </c>
      <c r="F115" s="79" t="s">
        <v>120</v>
      </c>
      <c r="G115" s="79" t="s">
        <v>124</v>
      </c>
      <c r="H115" s="81">
        <v>45217</v>
      </c>
      <c r="I115" s="81">
        <v>45219</v>
      </c>
      <c r="J115" s="80" t="s">
        <v>104</v>
      </c>
      <c r="K115" s="82">
        <f t="shared" ref="K115:K159" si="40">T115/Q115</f>
        <v>7.7836666666666661</v>
      </c>
      <c r="L115" s="82">
        <f t="shared" si="34"/>
        <v>0</v>
      </c>
      <c r="M115" s="82">
        <v>0</v>
      </c>
      <c r="N115" s="83">
        <v>0</v>
      </c>
      <c r="O115" s="84">
        <f t="shared" si="38"/>
        <v>2</v>
      </c>
      <c r="P115" s="82">
        <v>23.350999999999999</v>
      </c>
      <c r="Q115" s="84">
        <f t="shared" si="39"/>
        <v>3</v>
      </c>
      <c r="R115" s="82">
        <v>0</v>
      </c>
      <c r="S115" s="82">
        <v>0</v>
      </c>
      <c r="T115" s="85">
        <f t="shared" si="29"/>
        <v>23.350999999999999</v>
      </c>
    </row>
    <row r="116" spans="1:20" s="47" customFormat="1" ht="103.5" outlineLevel="1" x14ac:dyDescent="0.3">
      <c r="A116" s="76" t="s">
        <v>338</v>
      </c>
      <c r="B116" s="77" t="s">
        <v>189</v>
      </c>
      <c r="C116" s="78" t="s">
        <v>421</v>
      </c>
      <c r="D116" s="79" t="s">
        <v>572</v>
      </c>
      <c r="E116" s="80" t="s">
        <v>573</v>
      </c>
      <c r="F116" s="79" t="s">
        <v>120</v>
      </c>
      <c r="G116" s="79" t="s">
        <v>124</v>
      </c>
      <c r="H116" s="81">
        <v>45334</v>
      </c>
      <c r="I116" s="81">
        <v>45336</v>
      </c>
      <c r="J116" s="80" t="s">
        <v>243</v>
      </c>
      <c r="K116" s="82">
        <f t="shared" si="40"/>
        <v>157.32766666666669</v>
      </c>
      <c r="L116" s="82">
        <f t="shared" si="34"/>
        <v>130.4</v>
      </c>
      <c r="M116" s="82">
        <v>130.4</v>
      </c>
      <c r="N116" s="83">
        <v>0</v>
      </c>
      <c r="O116" s="84">
        <f t="shared" si="38"/>
        <v>2</v>
      </c>
      <c r="P116" s="82">
        <v>177.86600000000001</v>
      </c>
      <c r="Q116" s="84">
        <f t="shared" si="39"/>
        <v>3</v>
      </c>
      <c r="R116" s="82">
        <v>163.71700000000001</v>
      </c>
      <c r="S116" s="82">
        <v>0</v>
      </c>
      <c r="T116" s="85">
        <f t="shared" si="29"/>
        <v>471.98300000000006</v>
      </c>
    </row>
    <row r="117" spans="1:20" s="47" customFormat="1" ht="120.75" outlineLevel="1" x14ac:dyDescent="0.3">
      <c r="A117" s="76" t="s">
        <v>338</v>
      </c>
      <c r="B117" s="77" t="s">
        <v>190</v>
      </c>
      <c r="C117" s="78" t="s">
        <v>421</v>
      </c>
      <c r="D117" s="79" t="s">
        <v>572</v>
      </c>
      <c r="E117" s="80" t="s">
        <v>752</v>
      </c>
      <c r="F117" s="79" t="s">
        <v>120</v>
      </c>
      <c r="G117" s="79" t="s">
        <v>124</v>
      </c>
      <c r="H117" s="81">
        <v>45334</v>
      </c>
      <c r="I117" s="81">
        <v>45336</v>
      </c>
      <c r="J117" s="80" t="s">
        <v>243</v>
      </c>
      <c r="K117" s="82">
        <f t="shared" si="40"/>
        <v>157.32766666666669</v>
      </c>
      <c r="L117" s="82">
        <f t="shared" si="34"/>
        <v>130.4</v>
      </c>
      <c r="M117" s="82">
        <v>130.4</v>
      </c>
      <c r="N117" s="83">
        <v>0</v>
      </c>
      <c r="O117" s="84">
        <f t="shared" si="38"/>
        <v>2</v>
      </c>
      <c r="P117" s="82">
        <v>177.86600000000001</v>
      </c>
      <c r="Q117" s="84">
        <f t="shared" si="39"/>
        <v>3</v>
      </c>
      <c r="R117" s="82">
        <v>163.71700000000001</v>
      </c>
      <c r="S117" s="82">
        <v>0</v>
      </c>
      <c r="T117" s="85">
        <f t="shared" si="29"/>
        <v>471.98300000000006</v>
      </c>
    </row>
    <row r="118" spans="1:20" s="47" customFormat="1" ht="69" outlineLevel="1" x14ac:dyDescent="0.3">
      <c r="A118" s="76" t="s">
        <v>338</v>
      </c>
      <c r="B118" s="77" t="s">
        <v>191</v>
      </c>
      <c r="C118" s="78" t="s">
        <v>421</v>
      </c>
      <c r="D118" s="79" t="s">
        <v>574</v>
      </c>
      <c r="E118" s="80" t="s">
        <v>749</v>
      </c>
      <c r="F118" s="79" t="s">
        <v>120</v>
      </c>
      <c r="G118" s="79" t="s">
        <v>124</v>
      </c>
      <c r="H118" s="81">
        <v>45331</v>
      </c>
      <c r="I118" s="81">
        <v>45334</v>
      </c>
      <c r="J118" s="80" t="s">
        <v>101</v>
      </c>
      <c r="K118" s="82">
        <f t="shared" si="40"/>
        <v>81.54525000000001</v>
      </c>
      <c r="L118" s="82">
        <f t="shared" si="34"/>
        <v>171.761</v>
      </c>
      <c r="M118" s="82">
        <v>171.761</v>
      </c>
      <c r="N118" s="83">
        <v>0</v>
      </c>
      <c r="O118" s="84">
        <f t="shared" si="38"/>
        <v>3</v>
      </c>
      <c r="P118" s="82">
        <v>71.998000000000005</v>
      </c>
      <c r="Q118" s="84">
        <f t="shared" si="39"/>
        <v>4</v>
      </c>
      <c r="R118" s="82">
        <v>82.421999999999997</v>
      </c>
      <c r="S118" s="82">
        <v>0</v>
      </c>
      <c r="T118" s="85">
        <f t="shared" si="29"/>
        <v>326.18100000000004</v>
      </c>
    </row>
    <row r="119" spans="1:20" s="47" customFormat="1" ht="69" outlineLevel="1" x14ac:dyDescent="0.3">
      <c r="A119" s="76" t="s">
        <v>338</v>
      </c>
      <c r="B119" s="77" t="s">
        <v>192</v>
      </c>
      <c r="C119" s="78" t="s">
        <v>421</v>
      </c>
      <c r="D119" s="79" t="s">
        <v>575</v>
      </c>
      <c r="E119" s="80" t="s">
        <v>248</v>
      </c>
      <c r="F119" s="79" t="s">
        <v>120</v>
      </c>
      <c r="G119" s="79" t="s">
        <v>124</v>
      </c>
      <c r="H119" s="81">
        <v>45344</v>
      </c>
      <c r="I119" s="81">
        <v>45345</v>
      </c>
      <c r="J119" s="80" t="s">
        <v>102</v>
      </c>
      <c r="K119" s="82">
        <f t="shared" si="40"/>
        <v>238.64350000000002</v>
      </c>
      <c r="L119" s="82">
        <f t="shared" si="34"/>
        <v>306.14400000000001</v>
      </c>
      <c r="M119" s="82">
        <v>306.14400000000001</v>
      </c>
      <c r="N119" s="83">
        <v>0</v>
      </c>
      <c r="O119" s="84">
        <f t="shared" si="38"/>
        <v>1</v>
      </c>
      <c r="P119" s="82">
        <v>48.338000000000001</v>
      </c>
      <c r="Q119" s="84">
        <f t="shared" si="39"/>
        <v>2</v>
      </c>
      <c r="R119" s="82">
        <v>122.80500000000001</v>
      </c>
      <c r="S119" s="82">
        <v>0</v>
      </c>
      <c r="T119" s="85">
        <f t="shared" si="29"/>
        <v>477.28700000000003</v>
      </c>
    </row>
    <row r="120" spans="1:20" s="47" customFormat="1" ht="69" outlineLevel="1" x14ac:dyDescent="0.3">
      <c r="A120" s="76" t="s">
        <v>338</v>
      </c>
      <c r="B120" s="77" t="s">
        <v>193</v>
      </c>
      <c r="C120" s="78" t="s">
        <v>421</v>
      </c>
      <c r="D120" s="79" t="s">
        <v>576</v>
      </c>
      <c r="E120" s="80" t="s">
        <v>248</v>
      </c>
      <c r="F120" s="79" t="s">
        <v>120</v>
      </c>
      <c r="G120" s="79" t="s">
        <v>124</v>
      </c>
      <c r="H120" s="81">
        <v>45350</v>
      </c>
      <c r="I120" s="81">
        <v>45353</v>
      </c>
      <c r="J120" s="80" t="s">
        <v>577</v>
      </c>
      <c r="K120" s="82">
        <f t="shared" si="40"/>
        <v>112.05825</v>
      </c>
      <c r="L120" s="82">
        <f t="shared" si="34"/>
        <v>255.75200000000001</v>
      </c>
      <c r="M120" s="82">
        <v>255.75200000000001</v>
      </c>
      <c r="N120" s="83">
        <v>0</v>
      </c>
      <c r="O120" s="84">
        <f t="shared" si="38"/>
        <v>3</v>
      </c>
      <c r="P120" s="82">
        <v>116.459</v>
      </c>
      <c r="Q120" s="84">
        <f t="shared" si="39"/>
        <v>4</v>
      </c>
      <c r="R120" s="82">
        <v>76.022000000000006</v>
      </c>
      <c r="S120" s="82">
        <v>0</v>
      </c>
      <c r="T120" s="85">
        <f t="shared" si="29"/>
        <v>448.233</v>
      </c>
    </row>
    <row r="121" spans="1:20" s="47" customFormat="1" ht="86.25" outlineLevel="1" x14ac:dyDescent="0.3">
      <c r="A121" s="76" t="s">
        <v>338</v>
      </c>
      <c r="B121" s="77" t="s">
        <v>194</v>
      </c>
      <c r="C121" s="78" t="s">
        <v>421</v>
      </c>
      <c r="D121" s="79" t="s">
        <v>578</v>
      </c>
      <c r="E121" s="80" t="s">
        <v>579</v>
      </c>
      <c r="F121" s="79" t="s">
        <v>120</v>
      </c>
      <c r="G121" s="79" t="s">
        <v>124</v>
      </c>
      <c r="H121" s="81">
        <v>45349</v>
      </c>
      <c r="I121" s="81">
        <v>45352</v>
      </c>
      <c r="J121" s="80" t="s">
        <v>170</v>
      </c>
      <c r="K121" s="82">
        <f t="shared" si="40"/>
        <v>179.66799999999998</v>
      </c>
      <c r="L121" s="82">
        <f t="shared" si="34"/>
        <v>275.90899999999999</v>
      </c>
      <c r="M121" s="82">
        <v>275.90899999999999</v>
      </c>
      <c r="N121" s="83">
        <v>0</v>
      </c>
      <c r="O121" s="84">
        <f t="shared" si="38"/>
        <v>3</v>
      </c>
      <c r="P121" s="82">
        <v>243.65100000000001</v>
      </c>
      <c r="Q121" s="84">
        <f t="shared" si="39"/>
        <v>4</v>
      </c>
      <c r="R121" s="82">
        <v>199.11199999999999</v>
      </c>
      <c r="S121" s="82">
        <v>0</v>
      </c>
      <c r="T121" s="85">
        <f t="shared" si="29"/>
        <v>718.67199999999991</v>
      </c>
    </row>
    <row r="122" spans="1:20" s="47" customFormat="1" ht="69" outlineLevel="1" x14ac:dyDescent="0.3">
      <c r="A122" s="76" t="s">
        <v>338</v>
      </c>
      <c r="B122" s="77" t="s">
        <v>195</v>
      </c>
      <c r="C122" s="78" t="s">
        <v>421</v>
      </c>
      <c r="D122" s="79" t="s">
        <v>580</v>
      </c>
      <c r="E122" s="80" t="s">
        <v>750</v>
      </c>
      <c r="F122" s="79" t="s">
        <v>120</v>
      </c>
      <c r="G122" s="79" t="s">
        <v>124</v>
      </c>
      <c r="H122" s="81">
        <v>45353</v>
      </c>
      <c r="I122" s="81">
        <v>45355</v>
      </c>
      <c r="J122" s="80" t="s">
        <v>581</v>
      </c>
      <c r="K122" s="82">
        <f t="shared" si="40"/>
        <v>18.598666666666666</v>
      </c>
      <c r="L122" s="82">
        <f t="shared" si="34"/>
        <v>0</v>
      </c>
      <c r="M122" s="82">
        <v>0</v>
      </c>
      <c r="N122" s="83">
        <v>0</v>
      </c>
      <c r="O122" s="84">
        <f t="shared" si="38"/>
        <v>2</v>
      </c>
      <c r="P122" s="82">
        <v>0</v>
      </c>
      <c r="Q122" s="84">
        <f t="shared" si="39"/>
        <v>3</v>
      </c>
      <c r="R122" s="82">
        <v>55.795999999999999</v>
      </c>
      <c r="S122" s="82">
        <v>0</v>
      </c>
      <c r="T122" s="85">
        <f t="shared" si="29"/>
        <v>55.795999999999999</v>
      </c>
    </row>
    <row r="123" spans="1:20" s="47" customFormat="1" ht="103.5" outlineLevel="1" x14ac:dyDescent="0.3">
      <c r="A123" s="76" t="s">
        <v>338</v>
      </c>
      <c r="B123" s="77" t="s">
        <v>196</v>
      </c>
      <c r="C123" s="78" t="s">
        <v>421</v>
      </c>
      <c r="D123" s="79" t="s">
        <v>580</v>
      </c>
      <c r="E123" s="80" t="s">
        <v>753</v>
      </c>
      <c r="F123" s="79" t="s">
        <v>120</v>
      </c>
      <c r="G123" s="79" t="s">
        <v>124</v>
      </c>
      <c r="H123" s="81">
        <v>45353</v>
      </c>
      <c r="I123" s="81">
        <v>45355</v>
      </c>
      <c r="J123" s="80" t="s">
        <v>581</v>
      </c>
      <c r="K123" s="82">
        <f t="shared" si="40"/>
        <v>132.02666666666667</v>
      </c>
      <c r="L123" s="82">
        <f t="shared" si="34"/>
        <v>265.88900000000001</v>
      </c>
      <c r="M123" s="82">
        <v>265.88900000000001</v>
      </c>
      <c r="N123" s="83">
        <v>0</v>
      </c>
      <c r="O123" s="84">
        <f t="shared" si="38"/>
        <v>2</v>
      </c>
      <c r="P123" s="82">
        <v>0</v>
      </c>
      <c r="Q123" s="84">
        <f t="shared" si="39"/>
        <v>3</v>
      </c>
      <c r="R123" s="82">
        <v>130.191</v>
      </c>
      <c r="S123" s="82">
        <v>0</v>
      </c>
      <c r="T123" s="85">
        <f t="shared" si="29"/>
        <v>396.08000000000004</v>
      </c>
    </row>
    <row r="124" spans="1:20" s="47" customFormat="1" ht="103.5" outlineLevel="1" x14ac:dyDescent="0.3">
      <c r="A124" s="76" t="s">
        <v>338</v>
      </c>
      <c r="B124" s="77" t="s">
        <v>197</v>
      </c>
      <c r="C124" s="78" t="s">
        <v>421</v>
      </c>
      <c r="D124" s="79" t="s">
        <v>580</v>
      </c>
      <c r="E124" s="80" t="s">
        <v>582</v>
      </c>
      <c r="F124" s="79" t="s">
        <v>120</v>
      </c>
      <c r="G124" s="79" t="s">
        <v>124</v>
      </c>
      <c r="H124" s="81">
        <v>45353</v>
      </c>
      <c r="I124" s="81">
        <v>45355</v>
      </c>
      <c r="J124" s="80" t="s">
        <v>581</v>
      </c>
      <c r="K124" s="82">
        <f t="shared" si="40"/>
        <v>132.02666666666667</v>
      </c>
      <c r="L124" s="82">
        <f t="shared" si="34"/>
        <v>265.88900000000001</v>
      </c>
      <c r="M124" s="82">
        <v>265.88900000000001</v>
      </c>
      <c r="N124" s="83">
        <v>0</v>
      </c>
      <c r="O124" s="84">
        <f t="shared" si="38"/>
        <v>2</v>
      </c>
      <c r="P124" s="82">
        <v>0</v>
      </c>
      <c r="Q124" s="84">
        <f t="shared" si="39"/>
        <v>3</v>
      </c>
      <c r="R124" s="82">
        <v>130.191</v>
      </c>
      <c r="S124" s="82">
        <v>0</v>
      </c>
      <c r="T124" s="85">
        <f t="shared" si="29"/>
        <v>396.08000000000004</v>
      </c>
    </row>
    <row r="125" spans="1:20" s="47" customFormat="1" ht="103.5" outlineLevel="1" x14ac:dyDescent="0.3">
      <c r="A125" s="76" t="s">
        <v>338</v>
      </c>
      <c r="B125" s="77" t="s">
        <v>198</v>
      </c>
      <c r="C125" s="78" t="s">
        <v>421</v>
      </c>
      <c r="D125" s="79" t="s">
        <v>580</v>
      </c>
      <c r="E125" s="80" t="s">
        <v>754</v>
      </c>
      <c r="F125" s="79" t="s">
        <v>120</v>
      </c>
      <c r="G125" s="79" t="s">
        <v>124</v>
      </c>
      <c r="H125" s="81">
        <v>45353</v>
      </c>
      <c r="I125" s="81">
        <v>45355</v>
      </c>
      <c r="J125" s="80" t="s">
        <v>581</v>
      </c>
      <c r="K125" s="82">
        <f t="shared" si="40"/>
        <v>132.02666666666667</v>
      </c>
      <c r="L125" s="82">
        <f t="shared" si="34"/>
        <v>265.88900000000001</v>
      </c>
      <c r="M125" s="82">
        <v>265.88900000000001</v>
      </c>
      <c r="N125" s="83">
        <v>0</v>
      </c>
      <c r="O125" s="84">
        <f t="shared" si="38"/>
        <v>2</v>
      </c>
      <c r="P125" s="82">
        <v>0</v>
      </c>
      <c r="Q125" s="84">
        <f t="shared" si="39"/>
        <v>3</v>
      </c>
      <c r="R125" s="82">
        <v>130.191</v>
      </c>
      <c r="S125" s="82">
        <v>0</v>
      </c>
      <c r="T125" s="85">
        <f t="shared" si="29"/>
        <v>396.08000000000004</v>
      </c>
    </row>
    <row r="126" spans="1:20" s="47" customFormat="1" ht="103.5" outlineLevel="1" x14ac:dyDescent="0.3">
      <c r="A126" s="76" t="s">
        <v>338</v>
      </c>
      <c r="B126" s="77" t="s">
        <v>199</v>
      </c>
      <c r="C126" s="78" t="s">
        <v>421</v>
      </c>
      <c r="D126" s="79" t="s">
        <v>580</v>
      </c>
      <c r="E126" s="80" t="s">
        <v>755</v>
      </c>
      <c r="F126" s="79" t="s">
        <v>120</v>
      </c>
      <c r="G126" s="79" t="s">
        <v>124</v>
      </c>
      <c r="H126" s="81">
        <v>45353</v>
      </c>
      <c r="I126" s="81">
        <v>45355</v>
      </c>
      <c r="J126" s="80" t="s">
        <v>581</v>
      </c>
      <c r="K126" s="82">
        <f t="shared" si="40"/>
        <v>132.02666666666667</v>
      </c>
      <c r="L126" s="82">
        <f t="shared" si="34"/>
        <v>265.88900000000001</v>
      </c>
      <c r="M126" s="82">
        <v>265.88900000000001</v>
      </c>
      <c r="N126" s="83">
        <v>0</v>
      </c>
      <c r="O126" s="84">
        <f t="shared" si="38"/>
        <v>2</v>
      </c>
      <c r="P126" s="82">
        <v>0</v>
      </c>
      <c r="Q126" s="84">
        <f t="shared" si="39"/>
        <v>3</v>
      </c>
      <c r="R126" s="82">
        <v>130.191</v>
      </c>
      <c r="S126" s="82">
        <v>0</v>
      </c>
      <c r="T126" s="85">
        <f t="shared" si="29"/>
        <v>396.08000000000004</v>
      </c>
    </row>
    <row r="127" spans="1:20" s="47" customFormat="1" ht="103.5" outlineLevel="1" x14ac:dyDescent="0.3">
      <c r="A127" s="76" t="s">
        <v>338</v>
      </c>
      <c r="B127" s="77" t="s">
        <v>200</v>
      </c>
      <c r="C127" s="78" t="s">
        <v>421</v>
      </c>
      <c r="D127" s="79" t="s">
        <v>580</v>
      </c>
      <c r="E127" s="80" t="s">
        <v>756</v>
      </c>
      <c r="F127" s="79" t="s">
        <v>120</v>
      </c>
      <c r="G127" s="79" t="s">
        <v>124</v>
      </c>
      <c r="H127" s="81">
        <v>45353</v>
      </c>
      <c r="I127" s="81">
        <v>45355</v>
      </c>
      <c r="J127" s="80" t="s">
        <v>581</v>
      </c>
      <c r="K127" s="82">
        <f t="shared" si="40"/>
        <v>132.02666666666667</v>
      </c>
      <c r="L127" s="82">
        <f t="shared" si="34"/>
        <v>265.88900000000001</v>
      </c>
      <c r="M127" s="82">
        <v>265.88900000000001</v>
      </c>
      <c r="N127" s="83">
        <v>0</v>
      </c>
      <c r="O127" s="84">
        <f t="shared" si="38"/>
        <v>2</v>
      </c>
      <c r="P127" s="82">
        <v>0</v>
      </c>
      <c r="Q127" s="84">
        <f t="shared" si="39"/>
        <v>3</v>
      </c>
      <c r="R127" s="82">
        <v>130.191</v>
      </c>
      <c r="S127" s="82">
        <v>0</v>
      </c>
      <c r="T127" s="85">
        <f t="shared" si="29"/>
        <v>396.08000000000004</v>
      </c>
    </row>
    <row r="128" spans="1:20" s="47" customFormat="1" ht="69" outlineLevel="1" x14ac:dyDescent="0.3">
      <c r="A128" s="76" t="s">
        <v>338</v>
      </c>
      <c r="B128" s="77" t="s">
        <v>201</v>
      </c>
      <c r="C128" s="78" t="s">
        <v>421</v>
      </c>
      <c r="D128" s="79" t="s">
        <v>583</v>
      </c>
      <c r="E128" s="80" t="s">
        <v>750</v>
      </c>
      <c r="F128" s="79" t="s">
        <v>120</v>
      </c>
      <c r="G128" s="79" t="s">
        <v>124</v>
      </c>
      <c r="H128" s="81">
        <v>45349</v>
      </c>
      <c r="I128" s="81">
        <v>45349</v>
      </c>
      <c r="J128" s="80" t="s">
        <v>584</v>
      </c>
      <c r="K128" s="82">
        <f t="shared" si="40"/>
        <v>40.768000000000001</v>
      </c>
      <c r="L128" s="82">
        <f t="shared" si="34"/>
        <v>0</v>
      </c>
      <c r="M128" s="82">
        <v>0</v>
      </c>
      <c r="N128" s="83">
        <v>0</v>
      </c>
      <c r="O128" s="84">
        <f t="shared" si="38"/>
        <v>0</v>
      </c>
      <c r="P128" s="82">
        <v>0</v>
      </c>
      <c r="Q128" s="84">
        <f t="shared" si="39"/>
        <v>1</v>
      </c>
      <c r="R128" s="82">
        <v>40.768000000000001</v>
      </c>
      <c r="S128" s="82">
        <v>0</v>
      </c>
      <c r="T128" s="85">
        <f t="shared" si="29"/>
        <v>40.768000000000001</v>
      </c>
    </row>
    <row r="129" spans="1:20" s="47" customFormat="1" ht="69" outlineLevel="1" x14ac:dyDescent="0.3">
      <c r="A129" s="76" t="s">
        <v>338</v>
      </c>
      <c r="B129" s="77" t="s">
        <v>202</v>
      </c>
      <c r="C129" s="78" t="s">
        <v>421</v>
      </c>
      <c r="D129" s="79" t="s">
        <v>585</v>
      </c>
      <c r="E129" s="80" t="s">
        <v>750</v>
      </c>
      <c r="F129" s="79" t="s">
        <v>120</v>
      </c>
      <c r="G129" s="79" t="s">
        <v>124</v>
      </c>
      <c r="H129" s="81">
        <v>45385</v>
      </c>
      <c r="I129" s="81">
        <v>45387</v>
      </c>
      <c r="J129" s="80" t="s">
        <v>170</v>
      </c>
      <c r="K129" s="82">
        <f t="shared" si="40"/>
        <v>273.40733333333333</v>
      </c>
      <c r="L129" s="82">
        <f t="shared" si="34"/>
        <v>507.16199999999998</v>
      </c>
      <c r="M129" s="82">
        <v>507.16199999999998</v>
      </c>
      <c r="N129" s="83">
        <v>0</v>
      </c>
      <c r="O129" s="84">
        <f t="shared" si="38"/>
        <v>2</v>
      </c>
      <c r="P129" s="82">
        <v>163.107</v>
      </c>
      <c r="Q129" s="84">
        <f t="shared" si="39"/>
        <v>3</v>
      </c>
      <c r="R129" s="82">
        <v>149.953</v>
      </c>
      <c r="S129" s="82">
        <v>0</v>
      </c>
      <c r="T129" s="85">
        <f t="shared" si="29"/>
        <v>820.22199999999998</v>
      </c>
    </row>
    <row r="130" spans="1:20" s="47" customFormat="1" ht="86.25" outlineLevel="1" x14ac:dyDescent="0.3">
      <c r="A130" s="76" t="s">
        <v>338</v>
      </c>
      <c r="B130" s="77" t="s">
        <v>203</v>
      </c>
      <c r="C130" s="78" t="s">
        <v>421</v>
      </c>
      <c r="D130" s="79" t="s">
        <v>585</v>
      </c>
      <c r="E130" s="80" t="s">
        <v>579</v>
      </c>
      <c r="F130" s="79" t="s">
        <v>120</v>
      </c>
      <c r="G130" s="79" t="s">
        <v>124</v>
      </c>
      <c r="H130" s="81">
        <v>45385</v>
      </c>
      <c r="I130" s="81">
        <v>45387</v>
      </c>
      <c r="J130" s="80" t="s">
        <v>170</v>
      </c>
      <c r="K130" s="82">
        <f t="shared" si="40"/>
        <v>273.40733333333333</v>
      </c>
      <c r="L130" s="82">
        <f t="shared" si="34"/>
        <v>507.16199999999998</v>
      </c>
      <c r="M130" s="82">
        <v>507.16199999999998</v>
      </c>
      <c r="N130" s="83">
        <v>0</v>
      </c>
      <c r="O130" s="84">
        <f t="shared" si="38"/>
        <v>2</v>
      </c>
      <c r="P130" s="82">
        <v>163.107</v>
      </c>
      <c r="Q130" s="84">
        <f t="shared" si="39"/>
        <v>3</v>
      </c>
      <c r="R130" s="82">
        <v>149.953</v>
      </c>
      <c r="S130" s="82">
        <v>0</v>
      </c>
      <c r="T130" s="85">
        <f t="shared" si="29"/>
        <v>820.22199999999998</v>
      </c>
    </row>
    <row r="131" spans="1:20" s="75" customFormat="1" ht="34.5" x14ac:dyDescent="0.3">
      <c r="A131" s="69" t="s">
        <v>339</v>
      </c>
      <c r="B131" s="86"/>
      <c r="C131" s="78"/>
      <c r="D131" s="87"/>
      <c r="E131" s="88"/>
      <c r="F131" s="87"/>
      <c r="G131" s="87"/>
      <c r="H131" s="89"/>
      <c r="I131" s="89"/>
      <c r="J131" s="88"/>
      <c r="K131" s="85">
        <f t="shared" si="40"/>
        <v>142.68617647058824</v>
      </c>
      <c r="L131" s="85">
        <f>SUM(L132:L135)</f>
        <v>587.16100000000006</v>
      </c>
      <c r="M131" s="85">
        <f t="shared" ref="M131:S131" si="41">SUM(M132:M135)</f>
        <v>587.16100000000006</v>
      </c>
      <c r="N131" s="85">
        <f t="shared" si="41"/>
        <v>0</v>
      </c>
      <c r="O131" s="90">
        <f t="shared" si="41"/>
        <v>13</v>
      </c>
      <c r="P131" s="85">
        <f t="shared" si="41"/>
        <v>1185.5990000000002</v>
      </c>
      <c r="Q131" s="90">
        <f t="shared" si="41"/>
        <v>17</v>
      </c>
      <c r="R131" s="85">
        <f t="shared" si="41"/>
        <v>652.90499999999997</v>
      </c>
      <c r="S131" s="85">
        <f t="shared" si="41"/>
        <v>0</v>
      </c>
      <c r="T131" s="85">
        <f t="shared" si="29"/>
        <v>2425.665</v>
      </c>
    </row>
    <row r="132" spans="1:20" s="47" customFormat="1" ht="51.75" outlineLevel="1" x14ac:dyDescent="0.3">
      <c r="A132" s="76" t="s">
        <v>339</v>
      </c>
      <c r="B132" s="77" t="s">
        <v>64</v>
      </c>
      <c r="C132" s="78" t="s">
        <v>421</v>
      </c>
      <c r="D132" s="79" t="s">
        <v>586</v>
      </c>
      <c r="E132" s="80" t="s">
        <v>249</v>
      </c>
      <c r="F132" s="79" t="s">
        <v>120</v>
      </c>
      <c r="G132" s="79" t="s">
        <v>124</v>
      </c>
      <c r="H132" s="81">
        <v>45342</v>
      </c>
      <c r="I132" s="81">
        <v>45345</v>
      </c>
      <c r="J132" s="80" t="s">
        <v>587</v>
      </c>
      <c r="K132" s="82">
        <f t="shared" si="40"/>
        <v>31.514250000000001</v>
      </c>
      <c r="L132" s="82">
        <f t="shared" si="34"/>
        <v>0</v>
      </c>
      <c r="M132" s="82">
        <v>0</v>
      </c>
      <c r="N132" s="83">
        <v>0</v>
      </c>
      <c r="O132" s="84">
        <f t="shared" ref="O132:O135" si="42">I132-H132</f>
        <v>3</v>
      </c>
      <c r="P132" s="82">
        <v>87.998000000000005</v>
      </c>
      <c r="Q132" s="84">
        <f t="shared" ref="Q132:Q135" si="43">I132-H132+1</f>
        <v>4</v>
      </c>
      <c r="R132" s="82">
        <v>38.058999999999997</v>
      </c>
      <c r="S132" s="82">
        <v>0</v>
      </c>
      <c r="T132" s="85">
        <f t="shared" si="29"/>
        <v>126.057</v>
      </c>
    </row>
    <row r="133" spans="1:20" s="47" customFormat="1" ht="86.25" outlineLevel="1" x14ac:dyDescent="0.3">
      <c r="A133" s="76" t="s">
        <v>339</v>
      </c>
      <c r="B133" s="77" t="s">
        <v>205</v>
      </c>
      <c r="C133" s="78" t="s">
        <v>421</v>
      </c>
      <c r="D133" s="79" t="s">
        <v>588</v>
      </c>
      <c r="E133" s="80" t="s">
        <v>762</v>
      </c>
      <c r="F133" s="79" t="s">
        <v>120</v>
      </c>
      <c r="G133" s="79" t="s">
        <v>124</v>
      </c>
      <c r="H133" s="81">
        <v>45342</v>
      </c>
      <c r="I133" s="81">
        <v>45345</v>
      </c>
      <c r="J133" s="80" t="s">
        <v>587</v>
      </c>
      <c r="K133" s="82">
        <f t="shared" si="40"/>
        <v>156.47299999999998</v>
      </c>
      <c r="L133" s="82">
        <f t="shared" si="34"/>
        <v>353</v>
      </c>
      <c r="M133" s="82">
        <v>353</v>
      </c>
      <c r="N133" s="83">
        <v>0</v>
      </c>
      <c r="O133" s="84">
        <f t="shared" si="42"/>
        <v>3</v>
      </c>
      <c r="P133" s="82">
        <v>146.76599999999999</v>
      </c>
      <c r="Q133" s="84">
        <f t="shared" si="43"/>
        <v>4</v>
      </c>
      <c r="R133" s="82">
        <v>126.126</v>
      </c>
      <c r="S133" s="82">
        <v>0</v>
      </c>
      <c r="T133" s="85">
        <f t="shared" si="29"/>
        <v>625.89199999999994</v>
      </c>
    </row>
    <row r="134" spans="1:20" s="47" customFormat="1" ht="51.75" outlineLevel="1" x14ac:dyDescent="0.3">
      <c r="A134" s="76" t="s">
        <v>339</v>
      </c>
      <c r="B134" s="77" t="s">
        <v>206</v>
      </c>
      <c r="C134" s="78" t="s">
        <v>421</v>
      </c>
      <c r="D134" s="79" t="s">
        <v>589</v>
      </c>
      <c r="E134" s="80" t="s">
        <v>249</v>
      </c>
      <c r="F134" s="79" t="s">
        <v>120</v>
      </c>
      <c r="G134" s="79" t="s">
        <v>124</v>
      </c>
      <c r="H134" s="81">
        <v>45361</v>
      </c>
      <c r="I134" s="81">
        <v>45366</v>
      </c>
      <c r="J134" s="80" t="s">
        <v>590</v>
      </c>
      <c r="K134" s="82">
        <f t="shared" si="40"/>
        <v>187.83433333333335</v>
      </c>
      <c r="L134" s="82">
        <f>+M134+N134</f>
        <v>0</v>
      </c>
      <c r="M134" s="82">
        <v>0</v>
      </c>
      <c r="N134" s="83">
        <v>0</v>
      </c>
      <c r="O134" s="84">
        <f t="shared" si="42"/>
        <v>5</v>
      </c>
      <c r="P134" s="82">
        <v>787.69600000000003</v>
      </c>
      <c r="Q134" s="84">
        <f t="shared" si="43"/>
        <v>6</v>
      </c>
      <c r="R134" s="82">
        <v>339.31</v>
      </c>
      <c r="S134" s="82">
        <v>0</v>
      </c>
      <c r="T134" s="85">
        <f t="shared" si="29"/>
        <v>1127.0060000000001</v>
      </c>
    </row>
    <row r="135" spans="1:20" s="47" customFormat="1" ht="51.75" outlineLevel="1" x14ac:dyDescent="0.3">
      <c r="A135" s="76" t="s">
        <v>339</v>
      </c>
      <c r="B135" s="77" t="s">
        <v>207</v>
      </c>
      <c r="C135" s="78" t="s">
        <v>421</v>
      </c>
      <c r="D135" s="79" t="s">
        <v>591</v>
      </c>
      <c r="E135" s="80" t="s">
        <v>761</v>
      </c>
      <c r="F135" s="79" t="s">
        <v>120</v>
      </c>
      <c r="G135" s="79" t="s">
        <v>124</v>
      </c>
      <c r="H135" s="81">
        <v>45359</v>
      </c>
      <c r="I135" s="81">
        <v>45361</v>
      </c>
      <c r="J135" s="80" t="s">
        <v>170</v>
      </c>
      <c r="K135" s="82">
        <f t="shared" si="40"/>
        <v>182.23666666666668</v>
      </c>
      <c r="L135" s="82">
        <f t="shared" si="34"/>
        <v>234.161</v>
      </c>
      <c r="M135" s="82">
        <v>234.161</v>
      </c>
      <c r="N135" s="83">
        <v>0</v>
      </c>
      <c r="O135" s="84">
        <f t="shared" si="42"/>
        <v>2</v>
      </c>
      <c r="P135" s="82">
        <v>163.13900000000001</v>
      </c>
      <c r="Q135" s="84">
        <f t="shared" si="43"/>
        <v>3</v>
      </c>
      <c r="R135" s="82">
        <v>149.41</v>
      </c>
      <c r="S135" s="82">
        <v>0</v>
      </c>
      <c r="T135" s="85">
        <f t="shared" si="29"/>
        <v>546.71</v>
      </c>
    </row>
    <row r="136" spans="1:20" s="75" customFormat="1" ht="34.5" x14ac:dyDescent="0.3">
      <c r="A136" s="69" t="s">
        <v>340</v>
      </c>
      <c r="B136" s="86"/>
      <c r="C136" s="78"/>
      <c r="D136" s="87"/>
      <c r="E136" s="88"/>
      <c r="F136" s="87"/>
      <c r="G136" s="87"/>
      <c r="H136" s="89"/>
      <c r="I136" s="89"/>
      <c r="J136" s="88"/>
      <c r="K136" s="85">
        <f t="shared" si="40"/>
        <v>163.57516417910452</v>
      </c>
      <c r="L136" s="85">
        <f>SUM(L137:L152)</f>
        <v>7009.1000000000013</v>
      </c>
      <c r="M136" s="85">
        <f t="shared" ref="M136:S136" si="44">SUM(M137:M152)</f>
        <v>7009.1000000000013</v>
      </c>
      <c r="N136" s="85">
        <f t="shared" si="44"/>
        <v>0</v>
      </c>
      <c r="O136" s="90">
        <f t="shared" si="44"/>
        <v>48</v>
      </c>
      <c r="P136" s="85">
        <f t="shared" si="44"/>
        <v>1684.6850000000004</v>
      </c>
      <c r="Q136" s="90">
        <f t="shared" si="44"/>
        <v>67</v>
      </c>
      <c r="R136" s="85">
        <f t="shared" si="44"/>
        <v>2193.7069999999999</v>
      </c>
      <c r="S136" s="85">
        <f t="shared" si="44"/>
        <v>72.043999999999997</v>
      </c>
      <c r="T136" s="85">
        <f t="shared" si="29"/>
        <v>10959.536000000002</v>
      </c>
    </row>
    <row r="137" spans="1:20" s="47" customFormat="1" ht="86.25" outlineLevel="1" x14ac:dyDescent="0.3">
      <c r="A137" s="76" t="s">
        <v>340</v>
      </c>
      <c r="B137" s="77" t="s">
        <v>204</v>
      </c>
      <c r="C137" s="78" t="s">
        <v>421</v>
      </c>
      <c r="D137" s="79" t="s">
        <v>592</v>
      </c>
      <c r="E137" s="80" t="s">
        <v>173</v>
      </c>
      <c r="F137" s="79" t="s">
        <v>120</v>
      </c>
      <c r="G137" s="79" t="s">
        <v>124</v>
      </c>
      <c r="H137" s="81">
        <v>45306</v>
      </c>
      <c r="I137" s="81">
        <v>45310</v>
      </c>
      <c r="J137" s="80" t="s">
        <v>587</v>
      </c>
      <c r="K137" s="82">
        <f t="shared" si="40"/>
        <v>234.08499999999998</v>
      </c>
      <c r="L137" s="82">
        <f t="shared" si="34"/>
        <v>816.41899999999998</v>
      </c>
      <c r="M137" s="82">
        <v>816.41899999999998</v>
      </c>
      <c r="N137" s="83">
        <v>0</v>
      </c>
      <c r="O137" s="84">
        <f t="shared" ref="O137:O151" si="45">I137-H137</f>
        <v>4</v>
      </c>
      <c r="P137" s="82">
        <v>196.05199999999999</v>
      </c>
      <c r="Q137" s="84">
        <f t="shared" ref="Q137:Q151" si="46">I137-H137+1</f>
        <v>5</v>
      </c>
      <c r="R137" s="82">
        <v>157.95400000000001</v>
      </c>
      <c r="S137" s="82">
        <v>0</v>
      </c>
      <c r="T137" s="85">
        <f t="shared" si="29"/>
        <v>1170.425</v>
      </c>
    </row>
    <row r="138" spans="1:20" s="47" customFormat="1" ht="120.75" outlineLevel="1" x14ac:dyDescent="0.3">
      <c r="A138" s="76" t="s">
        <v>340</v>
      </c>
      <c r="B138" s="77" t="s">
        <v>208</v>
      </c>
      <c r="C138" s="78" t="s">
        <v>421</v>
      </c>
      <c r="D138" s="79" t="s">
        <v>593</v>
      </c>
      <c r="E138" s="80" t="s">
        <v>594</v>
      </c>
      <c r="F138" s="79" t="s">
        <v>120</v>
      </c>
      <c r="G138" s="79" t="s">
        <v>124</v>
      </c>
      <c r="H138" s="81">
        <v>45306</v>
      </c>
      <c r="I138" s="81">
        <v>45310</v>
      </c>
      <c r="J138" s="80" t="s">
        <v>587</v>
      </c>
      <c r="K138" s="82">
        <f t="shared" si="40"/>
        <v>234.08499999999998</v>
      </c>
      <c r="L138" s="82">
        <f t="shared" si="34"/>
        <v>816.41899999999998</v>
      </c>
      <c r="M138" s="82">
        <v>816.41899999999998</v>
      </c>
      <c r="N138" s="83">
        <v>0</v>
      </c>
      <c r="O138" s="84">
        <f t="shared" si="45"/>
        <v>4</v>
      </c>
      <c r="P138" s="82">
        <v>196.05199999999999</v>
      </c>
      <c r="Q138" s="84">
        <f t="shared" si="46"/>
        <v>5</v>
      </c>
      <c r="R138" s="82">
        <v>157.95400000000001</v>
      </c>
      <c r="S138" s="82">
        <v>0</v>
      </c>
      <c r="T138" s="85">
        <f t="shared" si="29"/>
        <v>1170.425</v>
      </c>
    </row>
    <row r="139" spans="1:20" s="47" customFormat="1" ht="69" outlineLevel="1" x14ac:dyDescent="0.3">
      <c r="A139" s="76" t="s">
        <v>340</v>
      </c>
      <c r="B139" s="77" t="s">
        <v>209</v>
      </c>
      <c r="C139" s="78" t="s">
        <v>421</v>
      </c>
      <c r="D139" s="79" t="s">
        <v>595</v>
      </c>
      <c r="E139" s="80" t="s">
        <v>139</v>
      </c>
      <c r="F139" s="79" t="s">
        <v>120</v>
      </c>
      <c r="G139" s="79" t="s">
        <v>124</v>
      </c>
      <c r="H139" s="81">
        <v>45306</v>
      </c>
      <c r="I139" s="81">
        <v>45310</v>
      </c>
      <c r="J139" s="80" t="s">
        <v>103</v>
      </c>
      <c r="K139" s="82">
        <f t="shared" si="40"/>
        <v>170.44400000000002</v>
      </c>
      <c r="L139" s="82">
        <f t="shared" si="34"/>
        <v>590.90300000000002</v>
      </c>
      <c r="M139" s="82">
        <v>590.90300000000002</v>
      </c>
      <c r="N139" s="83">
        <v>0</v>
      </c>
      <c r="O139" s="84">
        <f t="shared" si="45"/>
        <v>4</v>
      </c>
      <c r="P139" s="82">
        <v>0</v>
      </c>
      <c r="Q139" s="84">
        <f t="shared" si="46"/>
        <v>5</v>
      </c>
      <c r="R139" s="82">
        <v>251.31700000000001</v>
      </c>
      <c r="S139" s="82">
        <v>10</v>
      </c>
      <c r="T139" s="85">
        <f t="shared" si="29"/>
        <v>852.22</v>
      </c>
    </row>
    <row r="140" spans="1:20" s="47" customFormat="1" ht="69" outlineLevel="1" x14ac:dyDescent="0.3">
      <c r="A140" s="76" t="s">
        <v>340</v>
      </c>
      <c r="B140" s="77" t="s">
        <v>210</v>
      </c>
      <c r="C140" s="78" t="s">
        <v>421</v>
      </c>
      <c r="D140" s="79" t="s">
        <v>596</v>
      </c>
      <c r="E140" s="80" t="s">
        <v>139</v>
      </c>
      <c r="F140" s="79" t="s">
        <v>120</v>
      </c>
      <c r="G140" s="79" t="s">
        <v>124</v>
      </c>
      <c r="H140" s="81">
        <v>45316</v>
      </c>
      <c r="I140" s="81">
        <v>45317</v>
      </c>
      <c r="J140" s="80" t="s">
        <v>125</v>
      </c>
      <c r="K140" s="82">
        <f t="shared" si="40"/>
        <v>47.292500000000004</v>
      </c>
      <c r="L140" s="82">
        <f t="shared" si="34"/>
        <v>0</v>
      </c>
      <c r="M140" s="82">
        <v>0</v>
      </c>
      <c r="N140" s="83">
        <v>0</v>
      </c>
      <c r="O140" s="84">
        <f t="shared" si="45"/>
        <v>1</v>
      </c>
      <c r="P140" s="82">
        <v>34.680999999999997</v>
      </c>
      <c r="Q140" s="84">
        <f t="shared" si="46"/>
        <v>2</v>
      </c>
      <c r="R140" s="82">
        <v>59.904000000000003</v>
      </c>
      <c r="S140" s="82">
        <v>0</v>
      </c>
      <c r="T140" s="85">
        <f t="shared" ref="T140:T203" si="47">L140+P140+R140+S140</f>
        <v>94.585000000000008</v>
      </c>
    </row>
    <row r="141" spans="1:20" s="47" customFormat="1" ht="120.75" outlineLevel="1" x14ac:dyDescent="0.3">
      <c r="A141" s="76" t="s">
        <v>340</v>
      </c>
      <c r="B141" s="77" t="s">
        <v>211</v>
      </c>
      <c r="C141" s="78" t="s">
        <v>421</v>
      </c>
      <c r="D141" s="79" t="s">
        <v>597</v>
      </c>
      <c r="E141" s="80" t="s">
        <v>598</v>
      </c>
      <c r="F141" s="79" t="s">
        <v>120</v>
      </c>
      <c r="G141" s="79" t="s">
        <v>124</v>
      </c>
      <c r="H141" s="81">
        <v>45347</v>
      </c>
      <c r="I141" s="81">
        <v>45351</v>
      </c>
      <c r="J141" s="80" t="s">
        <v>599</v>
      </c>
      <c r="K141" s="82">
        <f t="shared" si="40"/>
        <v>78.33959999999999</v>
      </c>
      <c r="L141" s="82">
        <f t="shared" si="34"/>
        <v>0</v>
      </c>
      <c r="M141" s="82">
        <v>0</v>
      </c>
      <c r="N141" s="83">
        <v>0</v>
      </c>
      <c r="O141" s="84">
        <f t="shared" si="45"/>
        <v>4</v>
      </c>
      <c r="P141" s="82">
        <v>192.922</v>
      </c>
      <c r="Q141" s="84">
        <f t="shared" si="46"/>
        <v>5</v>
      </c>
      <c r="R141" s="82">
        <v>198.77600000000001</v>
      </c>
      <c r="S141" s="82">
        <v>0</v>
      </c>
      <c r="T141" s="85">
        <f t="shared" si="47"/>
        <v>391.69799999999998</v>
      </c>
    </row>
    <row r="142" spans="1:20" s="47" customFormat="1" ht="86.25" outlineLevel="1" x14ac:dyDescent="0.3">
      <c r="A142" s="76" t="s">
        <v>340</v>
      </c>
      <c r="B142" s="77" t="s">
        <v>212</v>
      </c>
      <c r="C142" s="78" t="s">
        <v>421</v>
      </c>
      <c r="D142" s="79" t="s">
        <v>600</v>
      </c>
      <c r="E142" s="80" t="s">
        <v>173</v>
      </c>
      <c r="F142" s="79" t="s">
        <v>120</v>
      </c>
      <c r="G142" s="79" t="s">
        <v>124</v>
      </c>
      <c r="H142" s="81">
        <v>45347</v>
      </c>
      <c r="I142" s="81">
        <v>45351</v>
      </c>
      <c r="J142" s="80" t="s">
        <v>599</v>
      </c>
      <c r="K142" s="82">
        <f t="shared" si="40"/>
        <v>78.33959999999999</v>
      </c>
      <c r="L142" s="82">
        <f t="shared" si="34"/>
        <v>0</v>
      </c>
      <c r="M142" s="82">
        <v>0</v>
      </c>
      <c r="N142" s="83">
        <v>0</v>
      </c>
      <c r="O142" s="84">
        <f t="shared" si="45"/>
        <v>4</v>
      </c>
      <c r="P142" s="82">
        <v>192.922</v>
      </c>
      <c r="Q142" s="84">
        <f t="shared" si="46"/>
        <v>5</v>
      </c>
      <c r="R142" s="82">
        <v>198.77600000000001</v>
      </c>
      <c r="S142" s="82">
        <v>0</v>
      </c>
      <c r="T142" s="85">
        <f t="shared" si="47"/>
        <v>391.69799999999998</v>
      </c>
    </row>
    <row r="143" spans="1:20" s="47" customFormat="1" ht="69" outlineLevel="1" x14ac:dyDescent="0.3">
      <c r="A143" s="76" t="s">
        <v>340</v>
      </c>
      <c r="B143" s="77" t="s">
        <v>213</v>
      </c>
      <c r="C143" s="78" t="s">
        <v>421</v>
      </c>
      <c r="D143" s="79" t="s">
        <v>601</v>
      </c>
      <c r="E143" s="80" t="s">
        <v>139</v>
      </c>
      <c r="F143" s="79" t="s">
        <v>120</v>
      </c>
      <c r="G143" s="79" t="s">
        <v>124</v>
      </c>
      <c r="H143" s="81">
        <v>45345</v>
      </c>
      <c r="I143" s="81">
        <v>45346</v>
      </c>
      <c r="J143" s="80" t="s">
        <v>602</v>
      </c>
      <c r="K143" s="82">
        <f t="shared" si="40"/>
        <v>163.56300000000002</v>
      </c>
      <c r="L143" s="82">
        <f t="shared" si="34"/>
        <v>157</v>
      </c>
      <c r="M143" s="82">
        <v>157</v>
      </c>
      <c r="N143" s="83">
        <v>0</v>
      </c>
      <c r="O143" s="84">
        <f t="shared" si="45"/>
        <v>1</v>
      </c>
      <c r="P143" s="82">
        <v>73.593000000000004</v>
      </c>
      <c r="Q143" s="84">
        <f t="shared" si="46"/>
        <v>2</v>
      </c>
      <c r="R143" s="82">
        <v>86.533000000000001</v>
      </c>
      <c r="S143" s="82">
        <v>10</v>
      </c>
      <c r="T143" s="85">
        <f t="shared" si="47"/>
        <v>327.12600000000003</v>
      </c>
    </row>
    <row r="144" spans="1:20" s="47" customFormat="1" ht="69" outlineLevel="1" x14ac:dyDescent="0.3">
      <c r="A144" s="76" t="s">
        <v>340</v>
      </c>
      <c r="B144" s="77" t="s">
        <v>214</v>
      </c>
      <c r="C144" s="78" t="s">
        <v>421</v>
      </c>
      <c r="D144" s="79" t="s">
        <v>603</v>
      </c>
      <c r="E144" s="80" t="s">
        <v>251</v>
      </c>
      <c r="F144" s="79" t="s">
        <v>120</v>
      </c>
      <c r="G144" s="79" t="s">
        <v>124</v>
      </c>
      <c r="H144" s="81">
        <v>45348</v>
      </c>
      <c r="I144" s="81">
        <v>45351</v>
      </c>
      <c r="J144" s="80" t="s">
        <v>445</v>
      </c>
      <c r="K144" s="82">
        <f t="shared" si="40"/>
        <v>33.46</v>
      </c>
      <c r="L144" s="82">
        <f t="shared" si="34"/>
        <v>0</v>
      </c>
      <c r="M144" s="82">
        <v>0</v>
      </c>
      <c r="N144" s="83">
        <v>0</v>
      </c>
      <c r="O144" s="84">
        <f t="shared" si="45"/>
        <v>3</v>
      </c>
      <c r="P144" s="82">
        <v>0</v>
      </c>
      <c r="Q144" s="84">
        <f t="shared" si="46"/>
        <v>4</v>
      </c>
      <c r="R144" s="82">
        <v>133.84</v>
      </c>
      <c r="S144" s="82">
        <v>0</v>
      </c>
      <c r="T144" s="85">
        <f t="shared" si="47"/>
        <v>133.84</v>
      </c>
    </row>
    <row r="145" spans="1:20" s="47" customFormat="1" ht="86.25" outlineLevel="1" x14ac:dyDescent="0.3">
      <c r="A145" s="76" t="s">
        <v>340</v>
      </c>
      <c r="B145" s="77" t="s">
        <v>215</v>
      </c>
      <c r="C145" s="78" t="s">
        <v>421</v>
      </c>
      <c r="D145" s="79" t="s">
        <v>604</v>
      </c>
      <c r="E145" s="80" t="s">
        <v>173</v>
      </c>
      <c r="F145" s="79" t="s">
        <v>120</v>
      </c>
      <c r="G145" s="79" t="s">
        <v>124</v>
      </c>
      <c r="H145" s="81">
        <v>45348</v>
      </c>
      <c r="I145" s="81">
        <v>45351</v>
      </c>
      <c r="J145" s="80" t="s">
        <v>599</v>
      </c>
      <c r="K145" s="82">
        <f t="shared" si="40"/>
        <v>139.31025</v>
      </c>
      <c r="L145" s="82">
        <f t="shared" si="34"/>
        <v>489.28199999999998</v>
      </c>
      <c r="M145" s="82">
        <v>489.28199999999998</v>
      </c>
      <c r="N145" s="83">
        <v>0</v>
      </c>
      <c r="O145" s="84">
        <f t="shared" si="45"/>
        <v>3</v>
      </c>
      <c r="P145" s="82">
        <v>48.216000000000001</v>
      </c>
      <c r="Q145" s="84">
        <f t="shared" si="46"/>
        <v>4</v>
      </c>
      <c r="R145" s="82">
        <v>19.742999999999999</v>
      </c>
      <c r="S145" s="82">
        <v>0</v>
      </c>
      <c r="T145" s="85">
        <f t="shared" si="47"/>
        <v>557.24099999999999</v>
      </c>
    </row>
    <row r="146" spans="1:20" s="47" customFormat="1" ht="120.75" outlineLevel="1" x14ac:dyDescent="0.3">
      <c r="A146" s="76" t="s">
        <v>340</v>
      </c>
      <c r="B146" s="77" t="s">
        <v>126</v>
      </c>
      <c r="C146" s="78" t="s">
        <v>421</v>
      </c>
      <c r="D146" s="79" t="s">
        <v>605</v>
      </c>
      <c r="E146" s="80" t="s">
        <v>598</v>
      </c>
      <c r="F146" s="79" t="s">
        <v>120</v>
      </c>
      <c r="G146" s="79" t="s">
        <v>124</v>
      </c>
      <c r="H146" s="81">
        <v>45347</v>
      </c>
      <c r="I146" s="81">
        <v>45352</v>
      </c>
      <c r="J146" s="80" t="s">
        <v>599</v>
      </c>
      <c r="K146" s="82">
        <f t="shared" si="40"/>
        <v>92.873499999999993</v>
      </c>
      <c r="L146" s="82">
        <f t="shared" si="34"/>
        <v>489.28199999999998</v>
      </c>
      <c r="M146" s="82">
        <v>489.28199999999998</v>
      </c>
      <c r="N146" s="83">
        <v>0</v>
      </c>
      <c r="O146" s="84">
        <f t="shared" si="45"/>
        <v>5</v>
      </c>
      <c r="P146" s="82">
        <v>48.216000000000001</v>
      </c>
      <c r="Q146" s="84">
        <f t="shared" si="46"/>
        <v>6</v>
      </c>
      <c r="R146" s="82">
        <v>19.742999999999999</v>
      </c>
      <c r="S146" s="82">
        <v>0</v>
      </c>
      <c r="T146" s="85">
        <f t="shared" si="47"/>
        <v>557.24099999999999</v>
      </c>
    </row>
    <row r="147" spans="1:20" s="47" customFormat="1" ht="69" outlineLevel="1" x14ac:dyDescent="0.3">
      <c r="A147" s="76" t="s">
        <v>340</v>
      </c>
      <c r="B147" s="77" t="s">
        <v>127</v>
      </c>
      <c r="C147" s="78" t="s">
        <v>421</v>
      </c>
      <c r="D147" s="79" t="s">
        <v>606</v>
      </c>
      <c r="E147" s="80" t="s">
        <v>251</v>
      </c>
      <c r="F147" s="79" t="s">
        <v>120</v>
      </c>
      <c r="G147" s="79" t="s">
        <v>124</v>
      </c>
      <c r="H147" s="81">
        <v>45369</v>
      </c>
      <c r="I147" s="81">
        <v>45371</v>
      </c>
      <c r="J147" s="80" t="s">
        <v>607</v>
      </c>
      <c r="K147" s="82">
        <f t="shared" si="40"/>
        <v>266.33666666666664</v>
      </c>
      <c r="L147" s="82">
        <f t="shared" si="34"/>
        <v>590.35500000000002</v>
      </c>
      <c r="M147" s="82">
        <v>590.35500000000002</v>
      </c>
      <c r="N147" s="83">
        <v>0</v>
      </c>
      <c r="O147" s="84">
        <f t="shared" si="45"/>
        <v>2</v>
      </c>
      <c r="P147" s="82">
        <v>82.64</v>
      </c>
      <c r="Q147" s="84">
        <f t="shared" si="46"/>
        <v>3</v>
      </c>
      <c r="R147" s="82">
        <v>121.015</v>
      </c>
      <c r="S147" s="82">
        <v>5</v>
      </c>
      <c r="T147" s="85">
        <f t="shared" si="47"/>
        <v>799.01</v>
      </c>
    </row>
    <row r="148" spans="1:20" s="47" customFormat="1" ht="103.5" outlineLevel="1" x14ac:dyDescent="0.3">
      <c r="A148" s="76" t="s">
        <v>340</v>
      </c>
      <c r="B148" s="77" t="s">
        <v>342</v>
      </c>
      <c r="C148" s="78" t="s">
        <v>421</v>
      </c>
      <c r="D148" s="79" t="s">
        <v>608</v>
      </c>
      <c r="E148" s="80" t="s">
        <v>609</v>
      </c>
      <c r="F148" s="79" t="s">
        <v>120</v>
      </c>
      <c r="G148" s="79" t="s">
        <v>124</v>
      </c>
      <c r="H148" s="81">
        <v>45369</v>
      </c>
      <c r="I148" s="81">
        <v>45371</v>
      </c>
      <c r="J148" s="80" t="s">
        <v>607</v>
      </c>
      <c r="K148" s="82">
        <f t="shared" si="40"/>
        <v>282.93299999999999</v>
      </c>
      <c r="L148" s="82">
        <f t="shared" si="34"/>
        <v>618.1</v>
      </c>
      <c r="M148" s="82">
        <v>618.1</v>
      </c>
      <c r="N148" s="83">
        <v>0</v>
      </c>
      <c r="O148" s="84">
        <f t="shared" si="45"/>
        <v>2</v>
      </c>
      <c r="P148" s="82">
        <v>82.64</v>
      </c>
      <c r="Q148" s="84">
        <f t="shared" si="46"/>
        <v>3</v>
      </c>
      <c r="R148" s="82">
        <v>121.015</v>
      </c>
      <c r="S148" s="82">
        <v>27.044</v>
      </c>
      <c r="T148" s="85">
        <f t="shared" si="47"/>
        <v>848.79899999999998</v>
      </c>
    </row>
    <row r="149" spans="1:20" s="47" customFormat="1" ht="69" outlineLevel="1" x14ac:dyDescent="0.3">
      <c r="A149" s="76" t="s">
        <v>340</v>
      </c>
      <c r="B149" s="77" t="s">
        <v>343</v>
      </c>
      <c r="C149" s="78" t="s">
        <v>421</v>
      </c>
      <c r="D149" s="79" t="s">
        <v>610</v>
      </c>
      <c r="E149" s="80" t="s">
        <v>139</v>
      </c>
      <c r="F149" s="79" t="s">
        <v>120</v>
      </c>
      <c r="G149" s="79" t="s">
        <v>124</v>
      </c>
      <c r="H149" s="81">
        <v>45370</v>
      </c>
      <c r="I149" s="81">
        <v>45370</v>
      </c>
      <c r="J149" s="80" t="s">
        <v>179</v>
      </c>
      <c r="K149" s="82">
        <f t="shared" si="40"/>
        <v>138.65299999999999</v>
      </c>
      <c r="L149" s="82">
        <f t="shared" si="34"/>
        <v>88.103999999999999</v>
      </c>
      <c r="M149" s="82">
        <v>88.103999999999999</v>
      </c>
      <c r="N149" s="83">
        <v>0</v>
      </c>
      <c r="O149" s="84">
        <f t="shared" si="45"/>
        <v>0</v>
      </c>
      <c r="P149" s="82">
        <v>0</v>
      </c>
      <c r="Q149" s="84">
        <f t="shared" si="46"/>
        <v>1</v>
      </c>
      <c r="R149" s="82">
        <v>30.548999999999999</v>
      </c>
      <c r="S149" s="82">
        <v>20</v>
      </c>
      <c r="T149" s="85">
        <f t="shared" si="47"/>
        <v>138.65299999999999</v>
      </c>
    </row>
    <row r="150" spans="1:20" s="47" customFormat="1" ht="69" outlineLevel="1" x14ac:dyDescent="0.3">
      <c r="A150" s="76" t="s">
        <v>340</v>
      </c>
      <c r="B150" s="77" t="s">
        <v>344</v>
      </c>
      <c r="C150" s="78" t="s">
        <v>421</v>
      </c>
      <c r="D150" s="79" t="s">
        <v>610</v>
      </c>
      <c r="E150" s="80" t="s">
        <v>611</v>
      </c>
      <c r="F150" s="79" t="s">
        <v>120</v>
      </c>
      <c r="G150" s="79" t="s">
        <v>124</v>
      </c>
      <c r="H150" s="81">
        <v>45370</v>
      </c>
      <c r="I150" s="81">
        <v>45370</v>
      </c>
      <c r="J150" s="80" t="s">
        <v>179</v>
      </c>
      <c r="K150" s="82">
        <f t="shared" si="40"/>
        <v>118.65299999999999</v>
      </c>
      <c r="L150" s="82">
        <f t="shared" si="34"/>
        <v>88.103999999999999</v>
      </c>
      <c r="M150" s="82">
        <v>88.103999999999999</v>
      </c>
      <c r="N150" s="83">
        <v>0</v>
      </c>
      <c r="O150" s="84">
        <f t="shared" si="45"/>
        <v>0</v>
      </c>
      <c r="P150" s="82">
        <v>0</v>
      </c>
      <c r="Q150" s="84">
        <f t="shared" si="46"/>
        <v>1</v>
      </c>
      <c r="R150" s="82">
        <v>30.548999999999999</v>
      </c>
      <c r="S150" s="82">
        <v>0</v>
      </c>
      <c r="T150" s="85">
        <f t="shared" si="47"/>
        <v>118.65299999999999</v>
      </c>
    </row>
    <row r="151" spans="1:20" s="47" customFormat="1" ht="86.25" outlineLevel="1" x14ac:dyDescent="0.3">
      <c r="A151" s="76" t="s">
        <v>340</v>
      </c>
      <c r="B151" s="77" t="s">
        <v>345</v>
      </c>
      <c r="C151" s="78" t="s">
        <v>421</v>
      </c>
      <c r="D151" s="79" t="s">
        <v>610</v>
      </c>
      <c r="E151" s="80" t="s">
        <v>612</v>
      </c>
      <c r="F151" s="79" t="s">
        <v>120</v>
      </c>
      <c r="G151" s="79" t="s">
        <v>124</v>
      </c>
      <c r="H151" s="81">
        <v>45370</v>
      </c>
      <c r="I151" s="81">
        <v>45370</v>
      </c>
      <c r="J151" s="80" t="s">
        <v>179</v>
      </c>
      <c r="K151" s="82">
        <f t="shared" si="40"/>
        <v>147.15299999999999</v>
      </c>
      <c r="L151" s="82">
        <f t="shared" si="34"/>
        <v>116.604</v>
      </c>
      <c r="M151" s="82">
        <v>116.604</v>
      </c>
      <c r="N151" s="83">
        <v>0</v>
      </c>
      <c r="O151" s="84">
        <f t="shared" si="45"/>
        <v>0</v>
      </c>
      <c r="P151" s="82">
        <v>0</v>
      </c>
      <c r="Q151" s="84">
        <f t="shared" si="46"/>
        <v>1</v>
      </c>
      <c r="R151" s="82">
        <v>30.548999999999999</v>
      </c>
      <c r="S151" s="82">
        <v>0</v>
      </c>
      <c r="T151" s="85">
        <f t="shared" si="47"/>
        <v>147.15299999999999</v>
      </c>
    </row>
    <row r="152" spans="1:20" s="99" customFormat="1" ht="17.25" x14ac:dyDescent="0.3">
      <c r="A152" s="91" t="s">
        <v>216</v>
      </c>
      <c r="B152" s="92"/>
      <c r="C152" s="78"/>
      <c r="D152" s="94"/>
      <c r="E152" s="95"/>
      <c r="F152" s="94"/>
      <c r="G152" s="94"/>
      <c r="H152" s="96"/>
      <c r="I152" s="96"/>
      <c r="J152" s="95"/>
      <c r="K152" s="97">
        <f t="shared" si="40"/>
        <v>217.38460000000001</v>
      </c>
      <c r="L152" s="97">
        <f>SUM(L153:L156)</f>
        <v>2148.5280000000002</v>
      </c>
      <c r="M152" s="97">
        <f t="shared" ref="M152:S152" si="48">SUM(M153:M156)</f>
        <v>2148.5280000000002</v>
      </c>
      <c r="N152" s="97">
        <f t="shared" si="48"/>
        <v>0</v>
      </c>
      <c r="O152" s="98">
        <f t="shared" si="48"/>
        <v>11</v>
      </c>
      <c r="P152" s="97">
        <f t="shared" si="48"/>
        <v>536.75100000000009</v>
      </c>
      <c r="Q152" s="98">
        <f t="shared" si="48"/>
        <v>15</v>
      </c>
      <c r="R152" s="97">
        <f t="shared" si="48"/>
        <v>575.49</v>
      </c>
      <c r="S152" s="97">
        <f t="shared" si="48"/>
        <v>0</v>
      </c>
      <c r="T152" s="85">
        <f t="shared" si="47"/>
        <v>3260.7690000000002</v>
      </c>
    </row>
    <row r="153" spans="1:20" s="47" customFormat="1" ht="103.5" outlineLevel="1" x14ac:dyDescent="0.3">
      <c r="A153" s="76" t="s">
        <v>341</v>
      </c>
      <c r="B153" s="77" t="s">
        <v>346</v>
      </c>
      <c r="C153" s="78" t="s">
        <v>421</v>
      </c>
      <c r="D153" s="79" t="s">
        <v>613</v>
      </c>
      <c r="E153" s="80" t="s">
        <v>253</v>
      </c>
      <c r="F153" s="79" t="s">
        <v>120</v>
      </c>
      <c r="G153" s="79" t="s">
        <v>124</v>
      </c>
      <c r="H153" s="81">
        <v>45334</v>
      </c>
      <c r="I153" s="81">
        <v>45335</v>
      </c>
      <c r="J153" s="80"/>
      <c r="K153" s="82">
        <f t="shared" si="40"/>
        <v>159.10400000000001</v>
      </c>
      <c r="L153" s="82">
        <f t="shared" si="34"/>
        <v>185.67699999999999</v>
      </c>
      <c r="M153" s="82">
        <v>185.67699999999999</v>
      </c>
      <c r="N153" s="83">
        <v>0</v>
      </c>
      <c r="O153" s="84">
        <f t="shared" ref="O153:O156" si="49">I153-H153</f>
        <v>1</v>
      </c>
      <c r="P153" s="82">
        <v>37.866</v>
      </c>
      <c r="Q153" s="84">
        <f t="shared" ref="Q153:Q156" si="50">I153-H153+1</f>
        <v>2</v>
      </c>
      <c r="R153" s="82">
        <v>94.665000000000006</v>
      </c>
      <c r="S153" s="82">
        <v>0</v>
      </c>
      <c r="T153" s="85">
        <f t="shared" si="47"/>
        <v>318.20800000000003</v>
      </c>
    </row>
    <row r="154" spans="1:20" s="47" customFormat="1" ht="120.75" outlineLevel="1" x14ac:dyDescent="0.3">
      <c r="A154" s="76" t="s">
        <v>341</v>
      </c>
      <c r="B154" s="77" t="s">
        <v>347</v>
      </c>
      <c r="C154" s="78" t="s">
        <v>421</v>
      </c>
      <c r="D154" s="79" t="s">
        <v>614</v>
      </c>
      <c r="E154" s="80" t="s">
        <v>252</v>
      </c>
      <c r="F154" s="79" t="s">
        <v>120</v>
      </c>
      <c r="G154" s="79" t="s">
        <v>124</v>
      </c>
      <c r="H154" s="81">
        <v>45349</v>
      </c>
      <c r="I154" s="81">
        <v>45351</v>
      </c>
      <c r="J154" s="80" t="s">
        <v>108</v>
      </c>
      <c r="K154" s="82">
        <f t="shared" si="40"/>
        <v>325.05966666666671</v>
      </c>
      <c r="L154" s="82">
        <f t="shared" si="34"/>
        <v>700.73500000000001</v>
      </c>
      <c r="M154" s="82">
        <v>700.73500000000001</v>
      </c>
      <c r="N154" s="83">
        <v>0</v>
      </c>
      <c r="O154" s="84">
        <f t="shared" si="49"/>
        <v>2</v>
      </c>
      <c r="P154" s="82">
        <v>108.51300000000001</v>
      </c>
      <c r="Q154" s="84">
        <f t="shared" si="50"/>
        <v>3</v>
      </c>
      <c r="R154" s="82">
        <v>165.93100000000001</v>
      </c>
      <c r="S154" s="82">
        <v>0</v>
      </c>
      <c r="T154" s="85">
        <f t="shared" si="47"/>
        <v>975.17900000000009</v>
      </c>
    </row>
    <row r="155" spans="1:20" s="47" customFormat="1" ht="51.75" outlineLevel="1" x14ac:dyDescent="0.3">
      <c r="A155" s="76" t="s">
        <v>341</v>
      </c>
      <c r="B155" s="77" t="s">
        <v>348</v>
      </c>
      <c r="C155" s="78" t="s">
        <v>421</v>
      </c>
      <c r="D155" s="79" t="s">
        <v>613</v>
      </c>
      <c r="E155" s="80" t="s">
        <v>140</v>
      </c>
      <c r="F155" s="79" t="s">
        <v>120</v>
      </c>
      <c r="G155" s="79" t="s">
        <v>124</v>
      </c>
      <c r="H155" s="81">
        <v>45362</v>
      </c>
      <c r="I155" s="81">
        <v>45366</v>
      </c>
      <c r="J155" s="80"/>
      <c r="K155" s="82">
        <f t="shared" si="40"/>
        <v>196.73820000000001</v>
      </c>
      <c r="L155" s="82">
        <f t="shared" si="34"/>
        <v>631.05799999999999</v>
      </c>
      <c r="M155" s="82">
        <v>631.05799999999999</v>
      </c>
      <c r="N155" s="83">
        <v>0</v>
      </c>
      <c r="O155" s="84">
        <f t="shared" si="49"/>
        <v>4</v>
      </c>
      <c r="P155" s="82">
        <v>195.18600000000001</v>
      </c>
      <c r="Q155" s="84">
        <f t="shared" si="50"/>
        <v>5</v>
      </c>
      <c r="R155" s="82">
        <v>157.447</v>
      </c>
      <c r="S155" s="82">
        <v>0</v>
      </c>
      <c r="T155" s="85">
        <f t="shared" si="47"/>
        <v>983.69100000000003</v>
      </c>
    </row>
    <row r="156" spans="1:20" s="47" customFormat="1" ht="103.5" outlineLevel="1" x14ac:dyDescent="0.3">
      <c r="A156" s="76" t="s">
        <v>341</v>
      </c>
      <c r="B156" s="77" t="s">
        <v>349</v>
      </c>
      <c r="C156" s="78" t="s">
        <v>421</v>
      </c>
      <c r="D156" s="79" t="s">
        <v>613</v>
      </c>
      <c r="E156" s="80" t="s">
        <v>253</v>
      </c>
      <c r="F156" s="79" t="s">
        <v>120</v>
      </c>
      <c r="G156" s="79" t="s">
        <v>124</v>
      </c>
      <c r="H156" s="81">
        <v>45362</v>
      </c>
      <c r="I156" s="81">
        <v>45366</v>
      </c>
      <c r="J156" s="80"/>
      <c r="K156" s="82">
        <f t="shared" si="40"/>
        <v>196.73820000000001</v>
      </c>
      <c r="L156" s="82">
        <f t="shared" si="34"/>
        <v>631.05799999999999</v>
      </c>
      <c r="M156" s="82">
        <v>631.05799999999999</v>
      </c>
      <c r="N156" s="83">
        <v>0</v>
      </c>
      <c r="O156" s="84">
        <f t="shared" si="49"/>
        <v>4</v>
      </c>
      <c r="P156" s="82">
        <v>195.18600000000001</v>
      </c>
      <c r="Q156" s="84">
        <f t="shared" si="50"/>
        <v>5</v>
      </c>
      <c r="R156" s="82">
        <v>157.447</v>
      </c>
      <c r="S156" s="82">
        <v>0</v>
      </c>
      <c r="T156" s="85">
        <f t="shared" si="47"/>
        <v>983.69100000000003</v>
      </c>
    </row>
    <row r="157" spans="1:20" s="75" customFormat="1" ht="17.25" x14ac:dyDescent="0.3">
      <c r="A157" s="69" t="s">
        <v>350</v>
      </c>
      <c r="B157" s="86"/>
      <c r="C157" s="78"/>
      <c r="D157" s="87"/>
      <c r="E157" s="88"/>
      <c r="F157" s="87"/>
      <c r="G157" s="87"/>
      <c r="H157" s="89"/>
      <c r="I157" s="89"/>
      <c r="J157" s="88"/>
      <c r="K157" s="85">
        <f t="shared" si="40"/>
        <v>49.68928571428571</v>
      </c>
      <c r="L157" s="85">
        <f>SUM(L158:L172)</f>
        <v>1234.2459999999999</v>
      </c>
      <c r="M157" s="85">
        <f t="shared" ref="M157:S157" si="51">SUM(M158:M172)</f>
        <v>1234.2459999999999</v>
      </c>
      <c r="N157" s="85">
        <f t="shared" si="51"/>
        <v>0</v>
      </c>
      <c r="O157" s="90">
        <f t="shared" si="51"/>
        <v>48</v>
      </c>
      <c r="P157" s="85">
        <f t="shared" si="51"/>
        <v>981.80399999999997</v>
      </c>
      <c r="Q157" s="90">
        <f t="shared" si="51"/>
        <v>63</v>
      </c>
      <c r="R157" s="85">
        <f t="shared" si="51"/>
        <v>914.375</v>
      </c>
      <c r="S157" s="85">
        <f t="shared" si="51"/>
        <v>0</v>
      </c>
      <c r="T157" s="85">
        <f t="shared" si="47"/>
        <v>3130.4249999999997</v>
      </c>
    </row>
    <row r="158" spans="1:20" s="47" customFormat="1" ht="51.75" outlineLevel="1" x14ac:dyDescent="0.3">
      <c r="A158" s="76" t="s">
        <v>350</v>
      </c>
      <c r="B158" s="77" t="s">
        <v>65</v>
      </c>
      <c r="C158" s="78" t="s">
        <v>421</v>
      </c>
      <c r="D158" s="79" t="s">
        <v>615</v>
      </c>
      <c r="E158" s="80" t="s">
        <v>137</v>
      </c>
      <c r="F158" s="79" t="s">
        <v>120</v>
      </c>
      <c r="G158" s="79" t="s">
        <v>124</v>
      </c>
      <c r="H158" s="81">
        <v>45306</v>
      </c>
      <c r="I158" s="81">
        <v>45309</v>
      </c>
      <c r="J158" s="80" t="s">
        <v>102</v>
      </c>
      <c r="K158" s="82">
        <f t="shared" si="40"/>
        <v>206.24824999999998</v>
      </c>
      <c r="L158" s="82">
        <f t="shared" si="34"/>
        <v>274.06900000000002</v>
      </c>
      <c r="M158" s="82">
        <v>274.06900000000002</v>
      </c>
      <c r="N158" s="83">
        <v>0</v>
      </c>
      <c r="O158" s="84">
        <f t="shared" ref="O158:O172" si="52">I158-H158</f>
        <v>3</v>
      </c>
      <c r="P158" s="82">
        <v>300.79599999999999</v>
      </c>
      <c r="Q158" s="84">
        <f t="shared" ref="Q158:Q172" si="53">I158-H158+1</f>
        <v>4</v>
      </c>
      <c r="R158" s="82">
        <v>250.12799999999999</v>
      </c>
      <c r="S158" s="82">
        <v>0</v>
      </c>
      <c r="T158" s="85">
        <f t="shared" si="47"/>
        <v>824.99299999999994</v>
      </c>
    </row>
    <row r="159" spans="1:20" s="47" customFormat="1" ht="120.75" outlineLevel="1" x14ac:dyDescent="0.3">
      <c r="A159" s="76" t="s">
        <v>350</v>
      </c>
      <c r="B159" s="77" t="s">
        <v>66</v>
      </c>
      <c r="C159" s="78" t="s">
        <v>421</v>
      </c>
      <c r="D159" s="79" t="s">
        <v>616</v>
      </c>
      <c r="E159" s="80" t="s">
        <v>763</v>
      </c>
      <c r="F159" s="79" t="s">
        <v>120</v>
      </c>
      <c r="G159" s="79" t="s">
        <v>124</v>
      </c>
      <c r="H159" s="81">
        <v>45312</v>
      </c>
      <c r="I159" s="81">
        <v>45317</v>
      </c>
      <c r="J159" s="80" t="s">
        <v>179</v>
      </c>
      <c r="K159" s="82">
        <f t="shared" si="40"/>
        <v>68.859499999999997</v>
      </c>
      <c r="L159" s="82">
        <f t="shared" si="34"/>
        <v>121.517</v>
      </c>
      <c r="M159" s="82">
        <v>121.517</v>
      </c>
      <c r="N159" s="83">
        <v>0</v>
      </c>
      <c r="O159" s="84">
        <f t="shared" si="52"/>
        <v>5</v>
      </c>
      <c r="P159" s="82">
        <v>106.73699999999999</v>
      </c>
      <c r="Q159" s="84">
        <f t="shared" si="53"/>
        <v>6</v>
      </c>
      <c r="R159" s="82">
        <v>184.90299999999999</v>
      </c>
      <c r="S159" s="82">
        <v>0</v>
      </c>
      <c r="T159" s="85">
        <f t="shared" si="47"/>
        <v>413.15699999999998</v>
      </c>
    </row>
    <row r="160" spans="1:20" s="47" customFormat="1" ht="90" customHeight="1" outlineLevel="1" x14ac:dyDescent="0.3">
      <c r="A160" s="76" t="s">
        <v>350</v>
      </c>
      <c r="B160" s="77" t="s">
        <v>67</v>
      </c>
      <c r="C160" s="78" t="s">
        <v>421</v>
      </c>
      <c r="D160" s="79" t="s">
        <v>617</v>
      </c>
      <c r="E160" s="80" t="s">
        <v>132</v>
      </c>
      <c r="F160" s="79" t="s">
        <v>120</v>
      </c>
      <c r="G160" s="79" t="s">
        <v>124</v>
      </c>
      <c r="H160" s="81">
        <v>45313</v>
      </c>
      <c r="I160" s="81">
        <v>45315</v>
      </c>
      <c r="J160" s="80" t="s">
        <v>259</v>
      </c>
      <c r="K160" s="82">
        <f>T160/Q160</f>
        <v>32.825333333333333</v>
      </c>
      <c r="L160" s="82">
        <f t="shared" si="34"/>
        <v>0</v>
      </c>
      <c r="M160" s="82">
        <v>0</v>
      </c>
      <c r="N160" s="83">
        <v>0</v>
      </c>
      <c r="O160" s="84">
        <f t="shared" si="52"/>
        <v>2</v>
      </c>
      <c r="P160" s="82">
        <v>0</v>
      </c>
      <c r="Q160" s="84">
        <f t="shared" si="53"/>
        <v>3</v>
      </c>
      <c r="R160" s="82">
        <v>98.475999999999999</v>
      </c>
      <c r="S160" s="82">
        <v>0</v>
      </c>
      <c r="T160" s="85">
        <f t="shared" si="47"/>
        <v>98.475999999999999</v>
      </c>
    </row>
    <row r="161" spans="1:20" s="47" customFormat="1" ht="51.75" outlineLevel="1" x14ac:dyDescent="0.3">
      <c r="A161" s="76" t="s">
        <v>350</v>
      </c>
      <c r="B161" s="77" t="s">
        <v>351</v>
      </c>
      <c r="C161" s="78" t="s">
        <v>421</v>
      </c>
      <c r="D161" s="79" t="s">
        <v>618</v>
      </c>
      <c r="E161" s="80" t="s">
        <v>764</v>
      </c>
      <c r="F161" s="79" t="s">
        <v>120</v>
      </c>
      <c r="G161" s="79" t="s">
        <v>124</v>
      </c>
      <c r="H161" s="81">
        <v>45343</v>
      </c>
      <c r="I161" s="81">
        <v>45344</v>
      </c>
      <c r="J161" s="80" t="s">
        <v>170</v>
      </c>
      <c r="K161" s="82">
        <f t="shared" ref="K161:K192" si="54">T161/Q161</f>
        <v>261.49700000000001</v>
      </c>
      <c r="L161" s="82">
        <f t="shared" si="34"/>
        <v>0</v>
      </c>
      <c r="M161" s="82">
        <v>0</v>
      </c>
      <c r="N161" s="83">
        <v>0</v>
      </c>
      <c r="O161" s="84">
        <f t="shared" si="52"/>
        <v>1</v>
      </c>
      <c r="P161" s="82">
        <v>423.20499999999998</v>
      </c>
      <c r="Q161" s="84">
        <f t="shared" si="53"/>
        <v>2</v>
      </c>
      <c r="R161" s="82">
        <v>99.789000000000001</v>
      </c>
      <c r="S161" s="82">
        <v>0</v>
      </c>
      <c r="T161" s="85">
        <f t="shared" si="47"/>
        <v>522.99400000000003</v>
      </c>
    </row>
    <row r="162" spans="1:20" s="47" customFormat="1" ht="87.75" customHeight="1" outlineLevel="1" x14ac:dyDescent="0.3">
      <c r="A162" s="76" t="s">
        <v>350</v>
      </c>
      <c r="B162" s="77" t="s">
        <v>352</v>
      </c>
      <c r="C162" s="78" t="s">
        <v>421</v>
      </c>
      <c r="D162" s="79" t="s">
        <v>619</v>
      </c>
      <c r="E162" s="80" t="s">
        <v>132</v>
      </c>
      <c r="F162" s="79" t="s">
        <v>124</v>
      </c>
      <c r="G162" s="79" t="s">
        <v>120</v>
      </c>
      <c r="H162" s="81">
        <v>45349</v>
      </c>
      <c r="I162" s="81">
        <v>45352</v>
      </c>
      <c r="J162" s="80" t="s">
        <v>584</v>
      </c>
      <c r="K162" s="82">
        <f t="shared" si="54"/>
        <v>0</v>
      </c>
      <c r="L162" s="82">
        <f t="shared" si="34"/>
        <v>0</v>
      </c>
      <c r="M162" s="82">
        <v>0</v>
      </c>
      <c r="N162" s="83">
        <v>0</v>
      </c>
      <c r="O162" s="84">
        <f t="shared" si="52"/>
        <v>3</v>
      </c>
      <c r="P162" s="82">
        <v>0</v>
      </c>
      <c r="Q162" s="84">
        <f t="shared" si="53"/>
        <v>4</v>
      </c>
      <c r="R162" s="82">
        <v>0</v>
      </c>
      <c r="S162" s="82">
        <v>0</v>
      </c>
      <c r="T162" s="85">
        <f t="shared" si="47"/>
        <v>0</v>
      </c>
    </row>
    <row r="163" spans="1:20" s="47" customFormat="1" ht="51.75" outlineLevel="1" x14ac:dyDescent="0.3">
      <c r="A163" s="76" t="s">
        <v>350</v>
      </c>
      <c r="B163" s="77" t="s">
        <v>353</v>
      </c>
      <c r="C163" s="78" t="s">
        <v>421</v>
      </c>
      <c r="D163" s="79" t="s">
        <v>620</v>
      </c>
      <c r="E163" s="80" t="s">
        <v>137</v>
      </c>
      <c r="F163" s="79" t="s">
        <v>124</v>
      </c>
      <c r="G163" s="79" t="s">
        <v>120</v>
      </c>
      <c r="H163" s="81">
        <v>45347</v>
      </c>
      <c r="I163" s="81">
        <v>45350</v>
      </c>
      <c r="J163" s="80" t="s">
        <v>259</v>
      </c>
      <c r="K163" s="82">
        <f t="shared" si="54"/>
        <v>0</v>
      </c>
      <c r="L163" s="82">
        <f t="shared" si="34"/>
        <v>0</v>
      </c>
      <c r="M163" s="82">
        <v>0</v>
      </c>
      <c r="N163" s="83">
        <v>0</v>
      </c>
      <c r="O163" s="84">
        <f t="shared" si="52"/>
        <v>3</v>
      </c>
      <c r="P163" s="82">
        <v>0</v>
      </c>
      <c r="Q163" s="84">
        <f t="shared" si="53"/>
        <v>4</v>
      </c>
      <c r="R163" s="82">
        <v>0</v>
      </c>
      <c r="S163" s="82">
        <v>0</v>
      </c>
      <c r="T163" s="85">
        <f t="shared" si="47"/>
        <v>0</v>
      </c>
    </row>
    <row r="164" spans="1:20" s="47" customFormat="1" ht="103.5" outlineLevel="1" x14ac:dyDescent="0.3">
      <c r="A164" s="76" t="s">
        <v>350</v>
      </c>
      <c r="B164" s="77" t="s">
        <v>354</v>
      </c>
      <c r="C164" s="78" t="s">
        <v>421</v>
      </c>
      <c r="D164" s="79" t="s">
        <v>621</v>
      </c>
      <c r="E164" s="80" t="s">
        <v>765</v>
      </c>
      <c r="F164" s="79" t="s">
        <v>124</v>
      </c>
      <c r="G164" s="79" t="s">
        <v>120</v>
      </c>
      <c r="H164" s="81">
        <v>45367</v>
      </c>
      <c r="I164" s="81">
        <v>45375</v>
      </c>
      <c r="J164" s="80" t="s">
        <v>110</v>
      </c>
      <c r="K164" s="82">
        <f t="shared" si="54"/>
        <v>0</v>
      </c>
      <c r="L164" s="82">
        <f t="shared" si="34"/>
        <v>0</v>
      </c>
      <c r="M164" s="82">
        <v>0</v>
      </c>
      <c r="N164" s="83">
        <v>0</v>
      </c>
      <c r="O164" s="84">
        <f t="shared" si="52"/>
        <v>8</v>
      </c>
      <c r="P164" s="82">
        <v>0</v>
      </c>
      <c r="Q164" s="84">
        <f t="shared" si="53"/>
        <v>9</v>
      </c>
      <c r="R164" s="82">
        <v>0</v>
      </c>
      <c r="S164" s="82">
        <v>0</v>
      </c>
      <c r="T164" s="85">
        <f t="shared" si="47"/>
        <v>0</v>
      </c>
    </row>
    <row r="165" spans="1:20" s="47" customFormat="1" ht="86.25" outlineLevel="1" x14ac:dyDescent="0.3">
      <c r="A165" s="76" t="s">
        <v>350</v>
      </c>
      <c r="B165" s="77" t="s">
        <v>355</v>
      </c>
      <c r="C165" s="78" t="s">
        <v>421</v>
      </c>
      <c r="D165" s="79" t="s">
        <v>622</v>
      </c>
      <c r="E165" s="80" t="s">
        <v>623</v>
      </c>
      <c r="F165" s="79" t="s">
        <v>124</v>
      </c>
      <c r="G165" s="79" t="s">
        <v>120</v>
      </c>
      <c r="H165" s="81">
        <v>45342</v>
      </c>
      <c r="I165" s="81">
        <v>45346</v>
      </c>
      <c r="J165" s="80" t="s">
        <v>259</v>
      </c>
      <c r="K165" s="82">
        <f t="shared" si="54"/>
        <v>0</v>
      </c>
      <c r="L165" s="82">
        <f t="shared" si="34"/>
        <v>0</v>
      </c>
      <c r="M165" s="82">
        <v>0</v>
      </c>
      <c r="N165" s="83">
        <v>0</v>
      </c>
      <c r="O165" s="84">
        <f t="shared" si="52"/>
        <v>4</v>
      </c>
      <c r="P165" s="82">
        <v>0</v>
      </c>
      <c r="Q165" s="84">
        <f t="shared" si="53"/>
        <v>5</v>
      </c>
      <c r="R165" s="82">
        <v>0</v>
      </c>
      <c r="S165" s="82">
        <v>0</v>
      </c>
      <c r="T165" s="85">
        <f t="shared" si="47"/>
        <v>0</v>
      </c>
    </row>
    <row r="166" spans="1:20" s="47" customFormat="1" ht="86.25" outlineLevel="1" x14ac:dyDescent="0.3">
      <c r="A166" s="76" t="s">
        <v>350</v>
      </c>
      <c r="B166" s="77" t="s">
        <v>356</v>
      </c>
      <c r="C166" s="78" t="s">
        <v>421</v>
      </c>
      <c r="D166" s="79" t="s">
        <v>622</v>
      </c>
      <c r="E166" s="80" t="s">
        <v>624</v>
      </c>
      <c r="F166" s="79" t="s">
        <v>124</v>
      </c>
      <c r="G166" s="79" t="s">
        <v>120</v>
      </c>
      <c r="H166" s="81">
        <v>45342</v>
      </c>
      <c r="I166" s="81">
        <v>45346</v>
      </c>
      <c r="J166" s="80" t="s">
        <v>259</v>
      </c>
      <c r="K166" s="82">
        <f t="shared" si="54"/>
        <v>0</v>
      </c>
      <c r="L166" s="82">
        <f t="shared" si="34"/>
        <v>0</v>
      </c>
      <c r="M166" s="82">
        <v>0</v>
      </c>
      <c r="N166" s="83">
        <v>0</v>
      </c>
      <c r="O166" s="84">
        <f t="shared" si="52"/>
        <v>4</v>
      </c>
      <c r="P166" s="82">
        <v>0</v>
      </c>
      <c r="Q166" s="84">
        <f t="shared" si="53"/>
        <v>5</v>
      </c>
      <c r="R166" s="82">
        <v>0</v>
      </c>
      <c r="S166" s="82">
        <v>0</v>
      </c>
      <c r="T166" s="85">
        <f t="shared" si="47"/>
        <v>0</v>
      </c>
    </row>
    <row r="167" spans="1:20" s="47" customFormat="1" ht="138" outlineLevel="1" x14ac:dyDescent="0.3">
      <c r="A167" s="76" t="s">
        <v>350</v>
      </c>
      <c r="B167" s="77" t="s">
        <v>357</v>
      </c>
      <c r="C167" s="78" t="s">
        <v>421</v>
      </c>
      <c r="D167" s="79" t="s">
        <v>622</v>
      </c>
      <c r="E167" s="80" t="s">
        <v>766</v>
      </c>
      <c r="F167" s="79" t="s">
        <v>124</v>
      </c>
      <c r="G167" s="79" t="s">
        <v>120</v>
      </c>
      <c r="H167" s="81">
        <v>45342</v>
      </c>
      <c r="I167" s="81">
        <v>45346</v>
      </c>
      <c r="J167" s="80" t="s">
        <v>259</v>
      </c>
      <c r="K167" s="82">
        <f t="shared" si="54"/>
        <v>0</v>
      </c>
      <c r="L167" s="82">
        <f t="shared" si="34"/>
        <v>0</v>
      </c>
      <c r="M167" s="82">
        <v>0</v>
      </c>
      <c r="N167" s="83">
        <v>0</v>
      </c>
      <c r="O167" s="84">
        <f t="shared" si="52"/>
        <v>4</v>
      </c>
      <c r="P167" s="82">
        <v>0</v>
      </c>
      <c r="Q167" s="84">
        <f t="shared" si="53"/>
        <v>5</v>
      </c>
      <c r="R167" s="82">
        <v>0</v>
      </c>
      <c r="S167" s="82">
        <v>0</v>
      </c>
      <c r="T167" s="85">
        <f t="shared" si="47"/>
        <v>0</v>
      </c>
    </row>
    <row r="168" spans="1:20" s="47" customFormat="1" ht="51.75" outlineLevel="1" x14ac:dyDescent="0.3">
      <c r="A168" s="76" t="s">
        <v>350</v>
      </c>
      <c r="B168" s="77" t="s">
        <v>358</v>
      </c>
      <c r="C168" s="78" t="s">
        <v>421</v>
      </c>
      <c r="D168" s="79" t="s">
        <v>625</v>
      </c>
      <c r="E168" s="80" t="s">
        <v>767</v>
      </c>
      <c r="F168" s="79" t="s">
        <v>124</v>
      </c>
      <c r="G168" s="79" t="s">
        <v>120</v>
      </c>
      <c r="H168" s="81">
        <v>45349</v>
      </c>
      <c r="I168" s="81">
        <v>45352</v>
      </c>
      <c r="J168" s="80" t="s">
        <v>105</v>
      </c>
      <c r="K168" s="82">
        <f t="shared" si="54"/>
        <v>0</v>
      </c>
      <c r="L168" s="82">
        <f t="shared" si="34"/>
        <v>0</v>
      </c>
      <c r="M168" s="82">
        <v>0</v>
      </c>
      <c r="N168" s="83">
        <v>0</v>
      </c>
      <c r="O168" s="84">
        <f t="shared" si="52"/>
        <v>3</v>
      </c>
      <c r="P168" s="82">
        <v>0</v>
      </c>
      <c r="Q168" s="84">
        <f t="shared" si="53"/>
        <v>4</v>
      </c>
      <c r="R168" s="82">
        <v>0</v>
      </c>
      <c r="S168" s="82">
        <v>0</v>
      </c>
      <c r="T168" s="85">
        <f t="shared" si="47"/>
        <v>0</v>
      </c>
    </row>
    <row r="169" spans="1:20" s="47" customFormat="1" ht="69" outlineLevel="1" x14ac:dyDescent="0.3">
      <c r="A169" s="76" t="s">
        <v>350</v>
      </c>
      <c r="B169" s="77" t="s">
        <v>359</v>
      </c>
      <c r="C169" s="78" t="s">
        <v>421</v>
      </c>
      <c r="D169" s="79" t="s">
        <v>625</v>
      </c>
      <c r="E169" s="80" t="s">
        <v>768</v>
      </c>
      <c r="F169" s="79" t="s">
        <v>124</v>
      </c>
      <c r="G169" s="79" t="s">
        <v>120</v>
      </c>
      <c r="H169" s="81">
        <v>45349</v>
      </c>
      <c r="I169" s="81">
        <v>45352</v>
      </c>
      <c r="J169" s="80" t="s">
        <v>105</v>
      </c>
      <c r="K169" s="82">
        <f t="shared" si="54"/>
        <v>0</v>
      </c>
      <c r="L169" s="82">
        <f t="shared" si="34"/>
        <v>0</v>
      </c>
      <c r="M169" s="82">
        <v>0</v>
      </c>
      <c r="N169" s="83">
        <v>0</v>
      </c>
      <c r="O169" s="84">
        <f t="shared" si="52"/>
        <v>3</v>
      </c>
      <c r="P169" s="82">
        <v>0</v>
      </c>
      <c r="Q169" s="84">
        <f t="shared" si="53"/>
        <v>4</v>
      </c>
      <c r="R169" s="82">
        <v>0</v>
      </c>
      <c r="S169" s="82">
        <v>0</v>
      </c>
      <c r="T169" s="85">
        <f t="shared" si="47"/>
        <v>0</v>
      </c>
    </row>
    <row r="170" spans="1:20" s="47" customFormat="1" ht="155.25" outlineLevel="1" x14ac:dyDescent="0.3">
      <c r="A170" s="76" t="s">
        <v>350</v>
      </c>
      <c r="B170" s="77" t="s">
        <v>360</v>
      </c>
      <c r="C170" s="78" t="s">
        <v>421</v>
      </c>
      <c r="D170" s="79" t="s">
        <v>626</v>
      </c>
      <c r="E170" s="80" t="s">
        <v>769</v>
      </c>
      <c r="F170" s="79" t="s">
        <v>120</v>
      </c>
      <c r="G170" s="79" t="s">
        <v>124</v>
      </c>
      <c r="H170" s="81">
        <v>45380</v>
      </c>
      <c r="I170" s="81">
        <v>45381</v>
      </c>
      <c r="J170" s="80" t="s">
        <v>627</v>
      </c>
      <c r="K170" s="82">
        <f t="shared" si="54"/>
        <v>356.08749999999998</v>
      </c>
      <c r="L170" s="82">
        <f t="shared" si="34"/>
        <v>588.00199999999995</v>
      </c>
      <c r="M170" s="82">
        <v>588.00199999999995</v>
      </c>
      <c r="N170" s="83">
        <v>0</v>
      </c>
      <c r="O170" s="84">
        <f t="shared" si="52"/>
        <v>1</v>
      </c>
      <c r="P170" s="82">
        <v>26.074000000000002</v>
      </c>
      <c r="Q170" s="84">
        <f t="shared" si="53"/>
        <v>2</v>
      </c>
      <c r="R170" s="82">
        <v>98.099000000000004</v>
      </c>
      <c r="S170" s="82">
        <v>0</v>
      </c>
      <c r="T170" s="85">
        <f t="shared" si="47"/>
        <v>712.17499999999995</v>
      </c>
    </row>
    <row r="171" spans="1:20" s="47" customFormat="1" ht="51.75" outlineLevel="1" x14ac:dyDescent="0.3">
      <c r="A171" s="76" t="s">
        <v>350</v>
      </c>
      <c r="B171" s="77" t="s">
        <v>361</v>
      </c>
      <c r="C171" s="78" t="s">
        <v>421</v>
      </c>
      <c r="D171" s="79" t="s">
        <v>628</v>
      </c>
      <c r="E171" s="80" t="s">
        <v>767</v>
      </c>
      <c r="F171" s="79" t="s">
        <v>120</v>
      </c>
      <c r="G171" s="79" t="s">
        <v>124</v>
      </c>
      <c r="H171" s="81">
        <v>45368</v>
      </c>
      <c r="I171" s="81">
        <v>45370</v>
      </c>
      <c r="J171" s="80" t="s">
        <v>179</v>
      </c>
      <c r="K171" s="82">
        <f t="shared" si="54"/>
        <v>93.105000000000004</v>
      </c>
      <c r="L171" s="82">
        <f t="shared" si="34"/>
        <v>125.32899999999999</v>
      </c>
      <c r="M171" s="82">
        <v>125.32899999999999</v>
      </c>
      <c r="N171" s="83">
        <v>0</v>
      </c>
      <c r="O171" s="84">
        <f t="shared" si="52"/>
        <v>2</v>
      </c>
      <c r="P171" s="82">
        <v>62.496000000000002</v>
      </c>
      <c r="Q171" s="84">
        <f t="shared" si="53"/>
        <v>3</v>
      </c>
      <c r="R171" s="82">
        <v>91.49</v>
      </c>
      <c r="S171" s="82">
        <v>0</v>
      </c>
      <c r="T171" s="85">
        <f t="shared" si="47"/>
        <v>279.315</v>
      </c>
    </row>
    <row r="172" spans="1:20" s="47" customFormat="1" ht="138" outlineLevel="1" x14ac:dyDescent="0.3">
      <c r="A172" s="76" t="s">
        <v>350</v>
      </c>
      <c r="B172" s="77" t="s">
        <v>362</v>
      </c>
      <c r="C172" s="78" t="s">
        <v>421</v>
      </c>
      <c r="D172" s="79" t="s">
        <v>629</v>
      </c>
      <c r="E172" s="80" t="s">
        <v>770</v>
      </c>
      <c r="F172" s="79" t="s">
        <v>120</v>
      </c>
      <c r="G172" s="79" t="s">
        <v>124</v>
      </c>
      <c r="H172" s="81">
        <v>45368</v>
      </c>
      <c r="I172" s="81">
        <v>45370</v>
      </c>
      <c r="J172" s="80" t="s">
        <v>179</v>
      </c>
      <c r="K172" s="82">
        <f t="shared" si="54"/>
        <v>93.105000000000004</v>
      </c>
      <c r="L172" s="82">
        <f t="shared" si="34"/>
        <v>125.32899999999999</v>
      </c>
      <c r="M172" s="82">
        <v>125.32899999999999</v>
      </c>
      <c r="N172" s="83">
        <v>0</v>
      </c>
      <c r="O172" s="84">
        <f t="shared" si="52"/>
        <v>2</v>
      </c>
      <c r="P172" s="82">
        <v>62.496000000000002</v>
      </c>
      <c r="Q172" s="84">
        <f t="shared" si="53"/>
        <v>3</v>
      </c>
      <c r="R172" s="82">
        <v>91.49</v>
      </c>
      <c r="S172" s="82">
        <v>0</v>
      </c>
      <c r="T172" s="85">
        <f t="shared" si="47"/>
        <v>279.315</v>
      </c>
    </row>
    <row r="173" spans="1:20" s="75" customFormat="1" ht="17.25" x14ac:dyDescent="0.3">
      <c r="A173" s="69" t="s">
        <v>363</v>
      </c>
      <c r="B173" s="86"/>
      <c r="C173" s="78"/>
      <c r="D173" s="87"/>
      <c r="E173" s="88"/>
      <c r="F173" s="87"/>
      <c r="G173" s="87"/>
      <c r="H173" s="89"/>
      <c r="I173" s="89"/>
      <c r="J173" s="88"/>
      <c r="K173" s="85">
        <f t="shared" si="54"/>
        <v>94.8172</v>
      </c>
      <c r="L173" s="85">
        <f>+L174</f>
        <v>185.63900000000001</v>
      </c>
      <c r="M173" s="85">
        <f t="shared" ref="M173:S173" si="55">+M174</f>
        <v>185.63900000000001</v>
      </c>
      <c r="N173" s="85">
        <f t="shared" si="55"/>
        <v>0</v>
      </c>
      <c r="O173" s="90">
        <f t="shared" si="55"/>
        <v>4</v>
      </c>
      <c r="P173" s="85">
        <f t="shared" si="55"/>
        <v>128.00399999999999</v>
      </c>
      <c r="Q173" s="90">
        <f t="shared" si="55"/>
        <v>5</v>
      </c>
      <c r="R173" s="85">
        <f t="shared" si="55"/>
        <v>160.44300000000001</v>
      </c>
      <c r="S173" s="85">
        <f t="shared" si="55"/>
        <v>0</v>
      </c>
      <c r="T173" s="85">
        <f t="shared" si="47"/>
        <v>474.08600000000001</v>
      </c>
    </row>
    <row r="174" spans="1:20" s="47" customFormat="1" ht="51.75" outlineLevel="1" x14ac:dyDescent="0.3">
      <c r="A174" s="76" t="s">
        <v>363</v>
      </c>
      <c r="B174" s="77" t="s">
        <v>68</v>
      </c>
      <c r="C174" s="78" t="s">
        <v>421</v>
      </c>
      <c r="D174" s="79" t="s">
        <v>630</v>
      </c>
      <c r="E174" s="80" t="s">
        <v>771</v>
      </c>
      <c r="F174" s="79" t="s">
        <v>120</v>
      </c>
      <c r="G174" s="79" t="s">
        <v>124</v>
      </c>
      <c r="H174" s="81">
        <v>45399</v>
      </c>
      <c r="I174" s="81">
        <v>45403</v>
      </c>
      <c r="J174" s="80" t="s">
        <v>631</v>
      </c>
      <c r="K174" s="82">
        <f t="shared" si="54"/>
        <v>94.8172</v>
      </c>
      <c r="L174" s="82">
        <f t="shared" si="34"/>
        <v>185.63900000000001</v>
      </c>
      <c r="M174" s="82">
        <v>185.63900000000001</v>
      </c>
      <c r="N174" s="83">
        <v>0</v>
      </c>
      <c r="O174" s="84">
        <f t="shared" ref="O174" si="56">I174-H174</f>
        <v>4</v>
      </c>
      <c r="P174" s="82">
        <v>128.00399999999999</v>
      </c>
      <c r="Q174" s="84">
        <f t="shared" ref="Q174" si="57">I174-H174+1</f>
        <v>5</v>
      </c>
      <c r="R174" s="82">
        <v>160.44300000000001</v>
      </c>
      <c r="S174" s="82">
        <v>0</v>
      </c>
      <c r="T174" s="85">
        <f t="shared" si="47"/>
        <v>474.08600000000001</v>
      </c>
    </row>
    <row r="175" spans="1:20" s="75" customFormat="1" ht="17.25" x14ac:dyDescent="0.3">
      <c r="A175" s="69" t="s">
        <v>364</v>
      </c>
      <c r="B175" s="86"/>
      <c r="C175" s="78"/>
      <c r="D175" s="87"/>
      <c r="E175" s="88"/>
      <c r="F175" s="87"/>
      <c r="G175" s="87"/>
      <c r="H175" s="89"/>
      <c r="I175" s="89"/>
      <c r="J175" s="88"/>
      <c r="K175" s="85">
        <f t="shared" si="54"/>
        <v>52.298199999999994</v>
      </c>
      <c r="L175" s="85">
        <f>SUM(L176:L177)</f>
        <v>522.98199999999997</v>
      </c>
      <c r="M175" s="85">
        <f t="shared" ref="M175:S175" si="58">SUM(M176:M177)</f>
        <v>522.98199999999997</v>
      </c>
      <c r="N175" s="85">
        <f t="shared" si="58"/>
        <v>0</v>
      </c>
      <c r="O175" s="90">
        <f t="shared" si="58"/>
        <v>8</v>
      </c>
      <c r="P175" s="85">
        <f t="shared" si="58"/>
        <v>0</v>
      </c>
      <c r="Q175" s="90">
        <f t="shared" si="58"/>
        <v>10</v>
      </c>
      <c r="R175" s="85">
        <f t="shared" si="58"/>
        <v>0</v>
      </c>
      <c r="S175" s="85">
        <f t="shared" si="58"/>
        <v>0</v>
      </c>
      <c r="T175" s="85">
        <f t="shared" si="47"/>
        <v>522.98199999999997</v>
      </c>
    </row>
    <row r="176" spans="1:20" s="47" customFormat="1" ht="51.75" outlineLevel="1" x14ac:dyDescent="0.3">
      <c r="A176" s="76" t="s">
        <v>364</v>
      </c>
      <c r="B176" s="77" t="s">
        <v>69</v>
      </c>
      <c r="C176" s="78" t="s">
        <v>421</v>
      </c>
      <c r="D176" s="79" t="s">
        <v>632</v>
      </c>
      <c r="E176" s="80" t="s">
        <v>772</v>
      </c>
      <c r="F176" s="79" t="s">
        <v>120</v>
      </c>
      <c r="G176" s="79" t="s">
        <v>124</v>
      </c>
      <c r="H176" s="81">
        <v>45397</v>
      </c>
      <c r="I176" s="81">
        <v>45401</v>
      </c>
      <c r="J176" s="80" t="s">
        <v>102</v>
      </c>
      <c r="K176" s="82">
        <f t="shared" si="54"/>
        <v>52.298199999999994</v>
      </c>
      <c r="L176" s="82">
        <f t="shared" si="34"/>
        <v>261.49099999999999</v>
      </c>
      <c r="M176" s="82">
        <v>261.49099999999999</v>
      </c>
      <c r="N176" s="83">
        <v>0</v>
      </c>
      <c r="O176" s="84">
        <f t="shared" ref="O176:O177" si="59">I176-H176</f>
        <v>4</v>
      </c>
      <c r="P176" s="82">
        <v>0</v>
      </c>
      <c r="Q176" s="84">
        <f t="shared" ref="Q176:Q177" si="60">I176-H176+1</f>
        <v>5</v>
      </c>
      <c r="R176" s="82">
        <v>0</v>
      </c>
      <c r="S176" s="82">
        <v>0</v>
      </c>
      <c r="T176" s="85">
        <f t="shared" si="47"/>
        <v>261.49099999999999</v>
      </c>
    </row>
    <row r="177" spans="1:20" s="47" customFormat="1" ht="69" outlineLevel="1" x14ac:dyDescent="0.3">
      <c r="A177" s="76" t="s">
        <v>364</v>
      </c>
      <c r="B177" s="77" t="s">
        <v>70</v>
      </c>
      <c r="C177" s="78" t="s">
        <v>421</v>
      </c>
      <c r="D177" s="79" t="s">
        <v>632</v>
      </c>
      <c r="E177" s="80" t="s">
        <v>633</v>
      </c>
      <c r="F177" s="79" t="s">
        <v>120</v>
      </c>
      <c r="G177" s="79" t="s">
        <v>124</v>
      </c>
      <c r="H177" s="81">
        <v>45397</v>
      </c>
      <c r="I177" s="81">
        <v>45401</v>
      </c>
      <c r="J177" s="80" t="s">
        <v>102</v>
      </c>
      <c r="K177" s="82">
        <f t="shared" si="54"/>
        <v>52.298199999999994</v>
      </c>
      <c r="L177" s="82">
        <f t="shared" si="34"/>
        <v>261.49099999999999</v>
      </c>
      <c r="M177" s="82">
        <v>261.49099999999999</v>
      </c>
      <c r="N177" s="83">
        <v>0</v>
      </c>
      <c r="O177" s="84">
        <f t="shared" si="59"/>
        <v>4</v>
      </c>
      <c r="P177" s="82">
        <v>0</v>
      </c>
      <c r="Q177" s="84">
        <f t="shared" si="60"/>
        <v>5</v>
      </c>
      <c r="R177" s="82">
        <v>0</v>
      </c>
      <c r="S177" s="82">
        <v>0</v>
      </c>
      <c r="T177" s="85">
        <f t="shared" si="47"/>
        <v>261.49099999999999</v>
      </c>
    </row>
    <row r="178" spans="1:20" s="75" customFormat="1" ht="34.5" x14ac:dyDescent="0.3">
      <c r="A178" s="69" t="s">
        <v>365</v>
      </c>
      <c r="B178" s="86"/>
      <c r="C178" s="78"/>
      <c r="D178" s="87"/>
      <c r="E178" s="88"/>
      <c r="F178" s="87"/>
      <c r="G178" s="87"/>
      <c r="H178" s="89"/>
      <c r="I178" s="89"/>
      <c r="J178" s="88"/>
      <c r="K178" s="85">
        <f t="shared" si="54"/>
        <v>98.351459999999989</v>
      </c>
      <c r="L178" s="85">
        <f>SUM(L179:L190)</f>
        <v>2016.6280000000002</v>
      </c>
      <c r="M178" s="85">
        <f t="shared" ref="M178:S178" si="61">SUM(M179:M190)</f>
        <v>2016.6280000000002</v>
      </c>
      <c r="N178" s="85">
        <f t="shared" si="61"/>
        <v>0</v>
      </c>
      <c r="O178" s="90">
        <f t="shared" si="61"/>
        <v>38</v>
      </c>
      <c r="P178" s="85">
        <f t="shared" si="61"/>
        <v>1260.393</v>
      </c>
      <c r="Q178" s="90">
        <f t="shared" si="61"/>
        <v>50</v>
      </c>
      <c r="R178" s="85">
        <f t="shared" si="61"/>
        <v>1559.1199999999994</v>
      </c>
      <c r="S178" s="85">
        <f t="shared" si="61"/>
        <v>81.432000000000002</v>
      </c>
      <c r="T178" s="85">
        <f t="shared" si="47"/>
        <v>4917.5729999999994</v>
      </c>
    </row>
    <row r="179" spans="1:20" s="47" customFormat="1" ht="86.25" outlineLevel="1" x14ac:dyDescent="0.3">
      <c r="A179" s="76" t="s">
        <v>365</v>
      </c>
      <c r="B179" s="77" t="s">
        <v>71</v>
      </c>
      <c r="C179" s="78" t="s">
        <v>421</v>
      </c>
      <c r="D179" s="79" t="s">
        <v>635</v>
      </c>
      <c r="E179" s="80" t="s">
        <v>634</v>
      </c>
      <c r="F179" s="79" t="s">
        <v>120</v>
      </c>
      <c r="G179" s="79" t="s">
        <v>124</v>
      </c>
      <c r="H179" s="81">
        <v>45347</v>
      </c>
      <c r="I179" s="81">
        <v>45352</v>
      </c>
      <c r="J179" s="80" t="s">
        <v>599</v>
      </c>
      <c r="K179" s="82">
        <f t="shared" si="54"/>
        <v>149.14016666666666</v>
      </c>
      <c r="L179" s="82">
        <f t="shared" si="34"/>
        <v>292.815</v>
      </c>
      <c r="M179" s="82">
        <v>292.815</v>
      </c>
      <c r="N179" s="83">
        <v>0</v>
      </c>
      <c r="O179" s="84">
        <f t="shared" ref="O179:O190" si="62">I179-H179</f>
        <v>5</v>
      </c>
      <c r="P179" s="82">
        <v>365.06200000000001</v>
      </c>
      <c r="Q179" s="84">
        <f t="shared" ref="Q179:Q190" si="63">I179-H179+1</f>
        <v>6</v>
      </c>
      <c r="R179" s="82">
        <v>236.964</v>
      </c>
      <c r="S179" s="82">
        <v>0</v>
      </c>
      <c r="T179" s="85">
        <f t="shared" si="47"/>
        <v>894.84099999999989</v>
      </c>
    </row>
    <row r="180" spans="1:20" s="47" customFormat="1" ht="86.25" outlineLevel="1" x14ac:dyDescent="0.3">
      <c r="A180" s="76" t="s">
        <v>365</v>
      </c>
      <c r="B180" s="77" t="s">
        <v>366</v>
      </c>
      <c r="C180" s="78" t="s">
        <v>421</v>
      </c>
      <c r="D180" s="79" t="s">
        <v>636</v>
      </c>
      <c r="E180" s="80" t="s">
        <v>637</v>
      </c>
      <c r="F180" s="79" t="s">
        <v>120</v>
      </c>
      <c r="G180" s="79" t="s">
        <v>124</v>
      </c>
      <c r="H180" s="81">
        <v>45357</v>
      </c>
      <c r="I180" s="81">
        <v>45360</v>
      </c>
      <c r="J180" s="80" t="s">
        <v>638</v>
      </c>
      <c r="K180" s="82">
        <f t="shared" si="54"/>
        <v>126.4905</v>
      </c>
      <c r="L180" s="82">
        <f t="shared" si="34"/>
        <v>224.75800000000001</v>
      </c>
      <c r="M180" s="82">
        <v>224.75800000000001</v>
      </c>
      <c r="N180" s="83">
        <v>0</v>
      </c>
      <c r="O180" s="84">
        <f t="shared" si="62"/>
        <v>3</v>
      </c>
      <c r="P180" s="82">
        <v>140.40299999999999</v>
      </c>
      <c r="Q180" s="84">
        <f t="shared" si="63"/>
        <v>4</v>
      </c>
      <c r="R180" s="82">
        <v>118.76900000000001</v>
      </c>
      <c r="S180" s="82">
        <v>22.032</v>
      </c>
      <c r="T180" s="85">
        <f t="shared" si="47"/>
        <v>505.96199999999999</v>
      </c>
    </row>
    <row r="181" spans="1:20" s="47" customFormat="1" ht="86.25" outlineLevel="1" x14ac:dyDescent="0.3">
      <c r="A181" s="76" t="s">
        <v>365</v>
      </c>
      <c r="B181" s="77" t="s">
        <v>367</v>
      </c>
      <c r="C181" s="78" t="s">
        <v>421</v>
      </c>
      <c r="D181" s="79" t="s">
        <v>636</v>
      </c>
      <c r="E181" s="80" t="s">
        <v>773</v>
      </c>
      <c r="F181" s="79" t="s">
        <v>120</v>
      </c>
      <c r="G181" s="79" t="s">
        <v>124</v>
      </c>
      <c r="H181" s="81">
        <v>45357</v>
      </c>
      <c r="I181" s="81">
        <v>45360</v>
      </c>
      <c r="J181" s="80" t="s">
        <v>638</v>
      </c>
      <c r="K181" s="82">
        <f t="shared" si="54"/>
        <v>126.4905</v>
      </c>
      <c r="L181" s="82">
        <f t="shared" si="34"/>
        <v>224.75800000000001</v>
      </c>
      <c r="M181" s="82">
        <v>224.75800000000001</v>
      </c>
      <c r="N181" s="83">
        <v>0</v>
      </c>
      <c r="O181" s="84">
        <f t="shared" si="62"/>
        <v>3</v>
      </c>
      <c r="P181" s="82">
        <v>140.40299999999999</v>
      </c>
      <c r="Q181" s="84">
        <f t="shared" si="63"/>
        <v>4</v>
      </c>
      <c r="R181" s="82">
        <v>118.76900000000001</v>
      </c>
      <c r="S181" s="82">
        <v>22.032</v>
      </c>
      <c r="T181" s="85">
        <f t="shared" si="47"/>
        <v>505.96199999999999</v>
      </c>
    </row>
    <row r="182" spans="1:20" s="47" customFormat="1" ht="103.5" outlineLevel="1" x14ac:dyDescent="0.3">
      <c r="A182" s="76" t="s">
        <v>365</v>
      </c>
      <c r="B182" s="77" t="s">
        <v>368</v>
      </c>
      <c r="C182" s="78" t="s">
        <v>421</v>
      </c>
      <c r="D182" s="79" t="s">
        <v>636</v>
      </c>
      <c r="E182" s="80" t="s">
        <v>774</v>
      </c>
      <c r="F182" s="79" t="s">
        <v>120</v>
      </c>
      <c r="G182" s="79" t="s">
        <v>124</v>
      </c>
      <c r="H182" s="81">
        <v>45357</v>
      </c>
      <c r="I182" s="81">
        <v>45360</v>
      </c>
      <c r="J182" s="80" t="s">
        <v>638</v>
      </c>
      <c r="K182" s="82">
        <f t="shared" si="54"/>
        <v>126.4905</v>
      </c>
      <c r="L182" s="82">
        <f t="shared" ref="L182:L238" si="64">+M182+N182</f>
        <v>224.75800000000001</v>
      </c>
      <c r="M182" s="82">
        <v>224.75800000000001</v>
      </c>
      <c r="N182" s="83">
        <v>0</v>
      </c>
      <c r="O182" s="84">
        <f t="shared" si="62"/>
        <v>3</v>
      </c>
      <c r="P182" s="82">
        <v>140.40299999999999</v>
      </c>
      <c r="Q182" s="84">
        <f t="shared" si="63"/>
        <v>4</v>
      </c>
      <c r="R182" s="82">
        <v>118.76900000000001</v>
      </c>
      <c r="S182" s="82">
        <v>22.032</v>
      </c>
      <c r="T182" s="85">
        <f t="shared" si="47"/>
        <v>505.96199999999999</v>
      </c>
    </row>
    <row r="183" spans="1:20" s="47" customFormat="1" ht="138" outlineLevel="1" x14ac:dyDescent="0.3">
      <c r="A183" s="76" t="s">
        <v>365</v>
      </c>
      <c r="B183" s="77" t="s">
        <v>369</v>
      </c>
      <c r="C183" s="78" t="s">
        <v>421</v>
      </c>
      <c r="D183" s="79" t="s">
        <v>639</v>
      </c>
      <c r="E183" s="80" t="s">
        <v>775</v>
      </c>
      <c r="F183" s="79" t="s">
        <v>120</v>
      </c>
      <c r="G183" s="79" t="s">
        <v>124</v>
      </c>
      <c r="H183" s="81">
        <v>45355</v>
      </c>
      <c r="I183" s="81">
        <v>45358</v>
      </c>
      <c r="J183" s="80" t="s">
        <v>178</v>
      </c>
      <c r="K183" s="82">
        <f t="shared" si="54"/>
        <v>107.28750000000001</v>
      </c>
      <c r="L183" s="82">
        <f t="shared" si="64"/>
        <v>154.755</v>
      </c>
      <c r="M183" s="82">
        <v>154.755</v>
      </c>
      <c r="N183" s="83">
        <v>0</v>
      </c>
      <c r="O183" s="84">
        <f t="shared" si="62"/>
        <v>3</v>
      </c>
      <c r="P183" s="82">
        <v>137.75399999999999</v>
      </c>
      <c r="Q183" s="84">
        <f t="shared" si="63"/>
        <v>4</v>
      </c>
      <c r="R183" s="82">
        <v>121.30500000000001</v>
      </c>
      <c r="S183" s="82">
        <v>15.336</v>
      </c>
      <c r="T183" s="85">
        <f t="shared" si="47"/>
        <v>429.15000000000003</v>
      </c>
    </row>
    <row r="184" spans="1:20" s="47" customFormat="1" ht="69" outlineLevel="1" x14ac:dyDescent="0.3">
      <c r="A184" s="76" t="s">
        <v>365</v>
      </c>
      <c r="B184" s="77" t="s">
        <v>370</v>
      </c>
      <c r="C184" s="78" t="s">
        <v>421</v>
      </c>
      <c r="D184" s="79" t="s">
        <v>640</v>
      </c>
      <c r="E184" s="80" t="s">
        <v>254</v>
      </c>
      <c r="F184" s="79" t="s">
        <v>120</v>
      </c>
      <c r="G184" s="79" t="s">
        <v>124</v>
      </c>
      <c r="H184" s="81">
        <v>45403</v>
      </c>
      <c r="I184" s="81">
        <v>45406</v>
      </c>
      <c r="J184" s="80" t="s">
        <v>641</v>
      </c>
      <c r="K184" s="82">
        <f t="shared" si="54"/>
        <v>158.87800000000001</v>
      </c>
      <c r="L184" s="82">
        <f t="shared" si="64"/>
        <v>344.798</v>
      </c>
      <c r="M184" s="82">
        <v>344.798</v>
      </c>
      <c r="N184" s="83">
        <v>0</v>
      </c>
      <c r="O184" s="84">
        <f t="shared" si="62"/>
        <v>3</v>
      </c>
      <c r="P184" s="82">
        <v>120.223</v>
      </c>
      <c r="Q184" s="84">
        <f t="shared" si="63"/>
        <v>4</v>
      </c>
      <c r="R184" s="82">
        <v>170.49100000000001</v>
      </c>
      <c r="S184" s="82">
        <v>0</v>
      </c>
      <c r="T184" s="85">
        <f t="shared" si="47"/>
        <v>635.51200000000006</v>
      </c>
    </row>
    <row r="185" spans="1:20" s="47" customFormat="1" ht="69" outlineLevel="1" x14ac:dyDescent="0.3">
      <c r="A185" s="76" t="s">
        <v>365</v>
      </c>
      <c r="B185" s="77" t="s">
        <v>371</v>
      </c>
      <c r="C185" s="78" t="s">
        <v>421</v>
      </c>
      <c r="D185" s="79" t="s">
        <v>640</v>
      </c>
      <c r="E185" s="80" t="s">
        <v>779</v>
      </c>
      <c r="F185" s="79" t="s">
        <v>120</v>
      </c>
      <c r="G185" s="79" t="s">
        <v>124</v>
      </c>
      <c r="H185" s="81">
        <v>45403</v>
      </c>
      <c r="I185" s="81">
        <v>45406</v>
      </c>
      <c r="J185" s="80" t="s">
        <v>641</v>
      </c>
      <c r="K185" s="82">
        <f t="shared" si="54"/>
        <v>158.87800000000001</v>
      </c>
      <c r="L185" s="82">
        <f t="shared" si="64"/>
        <v>344.798</v>
      </c>
      <c r="M185" s="82">
        <v>344.798</v>
      </c>
      <c r="N185" s="83">
        <v>0</v>
      </c>
      <c r="O185" s="84">
        <f t="shared" si="62"/>
        <v>3</v>
      </c>
      <c r="P185" s="82">
        <v>120.223</v>
      </c>
      <c r="Q185" s="84">
        <f t="shared" si="63"/>
        <v>4</v>
      </c>
      <c r="R185" s="82">
        <v>170.49100000000001</v>
      </c>
      <c r="S185" s="82">
        <v>0</v>
      </c>
      <c r="T185" s="85">
        <f t="shared" si="47"/>
        <v>635.51200000000006</v>
      </c>
    </row>
    <row r="186" spans="1:20" s="47" customFormat="1" ht="69" outlineLevel="1" x14ac:dyDescent="0.3">
      <c r="A186" s="76" t="s">
        <v>365</v>
      </c>
      <c r="B186" s="77" t="s">
        <v>372</v>
      </c>
      <c r="C186" s="78" t="s">
        <v>421</v>
      </c>
      <c r="D186" s="79" t="s">
        <v>642</v>
      </c>
      <c r="E186" s="80" t="s">
        <v>780</v>
      </c>
      <c r="F186" s="79" t="s">
        <v>120</v>
      </c>
      <c r="G186" s="79" t="s">
        <v>124</v>
      </c>
      <c r="H186" s="81">
        <v>45375</v>
      </c>
      <c r="I186" s="81">
        <v>45378</v>
      </c>
      <c r="J186" s="80" t="s">
        <v>179</v>
      </c>
      <c r="K186" s="82">
        <f t="shared" si="54"/>
        <v>56.209500000000006</v>
      </c>
      <c r="L186" s="82">
        <f t="shared" si="64"/>
        <v>102.59399999999999</v>
      </c>
      <c r="M186" s="82">
        <v>102.59399999999999</v>
      </c>
      <c r="N186" s="83">
        <v>0</v>
      </c>
      <c r="O186" s="84">
        <f t="shared" si="62"/>
        <v>3</v>
      </c>
      <c r="P186" s="82">
        <v>47.960999999999999</v>
      </c>
      <c r="Q186" s="84">
        <f t="shared" si="63"/>
        <v>4</v>
      </c>
      <c r="R186" s="82">
        <v>74.283000000000001</v>
      </c>
      <c r="S186" s="82">
        <v>0</v>
      </c>
      <c r="T186" s="85">
        <f t="shared" si="47"/>
        <v>224.83800000000002</v>
      </c>
    </row>
    <row r="187" spans="1:20" s="47" customFormat="1" ht="69" outlineLevel="1" x14ac:dyDescent="0.3">
      <c r="A187" s="76" t="s">
        <v>365</v>
      </c>
      <c r="B187" s="77" t="s">
        <v>373</v>
      </c>
      <c r="C187" s="78" t="s">
        <v>421</v>
      </c>
      <c r="D187" s="79" t="s">
        <v>642</v>
      </c>
      <c r="E187" s="80" t="s">
        <v>231</v>
      </c>
      <c r="F187" s="79" t="s">
        <v>120</v>
      </c>
      <c r="G187" s="79" t="s">
        <v>124</v>
      </c>
      <c r="H187" s="81">
        <v>45375</v>
      </c>
      <c r="I187" s="81">
        <v>45378</v>
      </c>
      <c r="J187" s="80" t="s">
        <v>179</v>
      </c>
      <c r="K187" s="82">
        <f t="shared" si="54"/>
        <v>56.209500000000006</v>
      </c>
      <c r="L187" s="82">
        <f t="shared" si="64"/>
        <v>102.59399999999999</v>
      </c>
      <c r="M187" s="82">
        <v>102.59399999999999</v>
      </c>
      <c r="N187" s="83">
        <v>0</v>
      </c>
      <c r="O187" s="84">
        <f t="shared" si="62"/>
        <v>3</v>
      </c>
      <c r="P187" s="82">
        <v>47.960999999999999</v>
      </c>
      <c r="Q187" s="84">
        <f t="shared" si="63"/>
        <v>4</v>
      </c>
      <c r="R187" s="82">
        <v>74.283000000000001</v>
      </c>
      <c r="S187" s="82">
        <v>0</v>
      </c>
      <c r="T187" s="85">
        <f t="shared" si="47"/>
        <v>224.83800000000002</v>
      </c>
    </row>
    <row r="188" spans="1:20" s="47" customFormat="1" ht="69" outlineLevel="1" x14ac:dyDescent="0.3">
      <c r="A188" s="76" t="s">
        <v>365</v>
      </c>
      <c r="B188" s="77" t="s">
        <v>374</v>
      </c>
      <c r="C188" s="78" t="s">
        <v>421</v>
      </c>
      <c r="D188" s="79" t="s">
        <v>643</v>
      </c>
      <c r="E188" s="80" t="s">
        <v>778</v>
      </c>
      <c r="F188" s="79" t="s">
        <v>120</v>
      </c>
      <c r="G188" s="79" t="s">
        <v>124</v>
      </c>
      <c r="H188" s="81">
        <v>45396</v>
      </c>
      <c r="I188" s="81">
        <v>45399</v>
      </c>
      <c r="J188" s="80" t="s">
        <v>125</v>
      </c>
      <c r="K188" s="82">
        <f t="shared" si="54"/>
        <v>29.582999999999998</v>
      </c>
      <c r="L188" s="82">
        <f t="shared" si="64"/>
        <v>0</v>
      </c>
      <c r="M188" s="82">
        <v>0</v>
      </c>
      <c r="N188" s="83">
        <v>0</v>
      </c>
      <c r="O188" s="84">
        <f t="shared" si="62"/>
        <v>3</v>
      </c>
      <c r="P188" s="82">
        <v>0</v>
      </c>
      <c r="Q188" s="84">
        <f t="shared" si="63"/>
        <v>4</v>
      </c>
      <c r="R188" s="82">
        <v>118.33199999999999</v>
      </c>
      <c r="S188" s="82">
        <v>0</v>
      </c>
      <c r="T188" s="85">
        <f t="shared" si="47"/>
        <v>118.33199999999999</v>
      </c>
    </row>
    <row r="189" spans="1:20" s="47" customFormat="1" ht="86.25" outlineLevel="1" x14ac:dyDescent="0.3">
      <c r="A189" s="76" t="s">
        <v>365</v>
      </c>
      <c r="B189" s="77" t="s">
        <v>375</v>
      </c>
      <c r="C189" s="78" t="s">
        <v>421</v>
      </c>
      <c r="D189" s="79" t="s">
        <v>643</v>
      </c>
      <c r="E189" s="80" t="s">
        <v>776</v>
      </c>
      <c r="F189" s="79" t="s">
        <v>120</v>
      </c>
      <c r="G189" s="79" t="s">
        <v>124</v>
      </c>
      <c r="H189" s="81">
        <v>45396</v>
      </c>
      <c r="I189" s="81">
        <v>45399</v>
      </c>
      <c r="J189" s="80" t="s">
        <v>125</v>
      </c>
      <c r="K189" s="82">
        <f t="shared" si="54"/>
        <v>29.582999999999998</v>
      </c>
      <c r="L189" s="82">
        <f t="shared" si="64"/>
        <v>0</v>
      </c>
      <c r="M189" s="82">
        <v>0</v>
      </c>
      <c r="N189" s="83">
        <v>0</v>
      </c>
      <c r="O189" s="84">
        <f t="shared" si="62"/>
        <v>3</v>
      </c>
      <c r="P189" s="82">
        <v>0</v>
      </c>
      <c r="Q189" s="84">
        <f t="shared" si="63"/>
        <v>4</v>
      </c>
      <c r="R189" s="82">
        <v>118.33199999999999</v>
      </c>
      <c r="S189" s="82">
        <v>0</v>
      </c>
      <c r="T189" s="85">
        <f t="shared" si="47"/>
        <v>118.33199999999999</v>
      </c>
    </row>
    <row r="190" spans="1:20" s="47" customFormat="1" ht="103.5" outlineLevel="1" x14ac:dyDescent="0.3">
      <c r="A190" s="76" t="s">
        <v>365</v>
      </c>
      <c r="B190" s="77" t="s">
        <v>376</v>
      </c>
      <c r="C190" s="78" t="s">
        <v>421</v>
      </c>
      <c r="D190" s="79" t="s">
        <v>644</v>
      </c>
      <c r="E190" s="80" t="s">
        <v>777</v>
      </c>
      <c r="F190" s="79" t="s">
        <v>120</v>
      </c>
      <c r="G190" s="79" t="s">
        <v>124</v>
      </c>
      <c r="H190" s="81">
        <v>45396</v>
      </c>
      <c r="I190" s="81">
        <v>45399</v>
      </c>
      <c r="J190" s="80" t="s">
        <v>125</v>
      </c>
      <c r="K190" s="82">
        <f t="shared" si="54"/>
        <v>29.582999999999998</v>
      </c>
      <c r="L190" s="82">
        <f t="shared" si="64"/>
        <v>0</v>
      </c>
      <c r="M190" s="82">
        <v>0</v>
      </c>
      <c r="N190" s="83">
        <v>0</v>
      </c>
      <c r="O190" s="84">
        <f t="shared" si="62"/>
        <v>3</v>
      </c>
      <c r="P190" s="82">
        <v>0</v>
      </c>
      <c r="Q190" s="84">
        <f t="shared" si="63"/>
        <v>4</v>
      </c>
      <c r="R190" s="82">
        <v>118.33199999999999</v>
      </c>
      <c r="S190" s="82">
        <v>0</v>
      </c>
      <c r="T190" s="85">
        <f t="shared" si="47"/>
        <v>118.33199999999999</v>
      </c>
    </row>
    <row r="191" spans="1:20" s="75" customFormat="1" ht="17.25" x14ac:dyDescent="0.3">
      <c r="A191" s="69" t="s">
        <v>377</v>
      </c>
      <c r="B191" s="86"/>
      <c r="C191" s="78"/>
      <c r="D191" s="87"/>
      <c r="E191" s="88"/>
      <c r="F191" s="87"/>
      <c r="G191" s="87"/>
      <c r="H191" s="89"/>
      <c r="I191" s="89"/>
      <c r="J191" s="88"/>
      <c r="K191" s="85">
        <f t="shared" si="54"/>
        <v>31.292644859813091</v>
      </c>
      <c r="L191" s="85">
        <f>SUM(L192:L198)</f>
        <v>682.26600000000008</v>
      </c>
      <c r="M191" s="85">
        <f t="shared" ref="M191:S191" si="65">SUM(M192:M198)</f>
        <v>682.26600000000008</v>
      </c>
      <c r="N191" s="85">
        <f t="shared" si="65"/>
        <v>0</v>
      </c>
      <c r="O191" s="90">
        <f t="shared" si="65"/>
        <v>100</v>
      </c>
      <c r="P191" s="85">
        <f t="shared" si="65"/>
        <v>676.19</v>
      </c>
      <c r="Q191" s="90">
        <f t="shared" si="65"/>
        <v>107</v>
      </c>
      <c r="R191" s="85">
        <f t="shared" si="65"/>
        <v>1862.9260000000004</v>
      </c>
      <c r="S191" s="85">
        <f t="shared" si="65"/>
        <v>126.931</v>
      </c>
      <c r="T191" s="85">
        <f t="shared" si="47"/>
        <v>3348.3130000000006</v>
      </c>
    </row>
    <row r="192" spans="1:20" s="47" customFormat="1" ht="51.75" outlineLevel="1" x14ac:dyDescent="0.3">
      <c r="A192" s="76" t="s">
        <v>377</v>
      </c>
      <c r="B192" s="77" t="s">
        <v>72</v>
      </c>
      <c r="C192" s="78" t="s">
        <v>421</v>
      </c>
      <c r="D192" s="79" t="s">
        <v>645</v>
      </c>
      <c r="E192" s="80" t="s">
        <v>255</v>
      </c>
      <c r="F192" s="79" t="s">
        <v>120</v>
      </c>
      <c r="G192" s="79" t="s">
        <v>124</v>
      </c>
      <c r="H192" s="81">
        <v>45340</v>
      </c>
      <c r="I192" s="81">
        <v>45360</v>
      </c>
      <c r="J192" s="80" t="s">
        <v>110</v>
      </c>
      <c r="K192" s="82">
        <f t="shared" si="54"/>
        <v>59.465904761904767</v>
      </c>
      <c r="L192" s="82">
        <f t="shared" si="64"/>
        <v>0</v>
      </c>
      <c r="M192" s="82">
        <v>0</v>
      </c>
      <c r="N192" s="83">
        <v>0</v>
      </c>
      <c r="O192" s="84">
        <f t="shared" ref="O192:O198" si="66">I192-H192</f>
        <v>20</v>
      </c>
      <c r="P192" s="82">
        <v>0</v>
      </c>
      <c r="Q192" s="84">
        <f t="shared" ref="Q192:Q198" si="67">I192-H192+1</f>
        <v>21</v>
      </c>
      <c r="R192" s="82">
        <v>1248.7840000000001</v>
      </c>
      <c r="S192" s="82">
        <v>0</v>
      </c>
      <c r="T192" s="85">
        <f t="shared" si="47"/>
        <v>1248.7840000000001</v>
      </c>
    </row>
    <row r="193" spans="1:20" s="47" customFormat="1" ht="69" outlineLevel="1" x14ac:dyDescent="0.3">
      <c r="A193" s="76" t="s">
        <v>377</v>
      </c>
      <c r="B193" s="77" t="s">
        <v>73</v>
      </c>
      <c r="C193" s="78" t="s">
        <v>421</v>
      </c>
      <c r="D193" s="79" t="s">
        <v>646</v>
      </c>
      <c r="E193" s="80" t="s">
        <v>647</v>
      </c>
      <c r="F193" s="79" t="s">
        <v>120</v>
      </c>
      <c r="G193" s="79" t="s">
        <v>124</v>
      </c>
      <c r="H193" s="81">
        <v>45345</v>
      </c>
      <c r="I193" s="81">
        <v>45377</v>
      </c>
      <c r="J193" s="80" t="s">
        <v>104</v>
      </c>
      <c r="K193" s="82">
        <f t="shared" ref="K193:K263" si="68">T193/Q193</f>
        <v>10.641424242424241</v>
      </c>
      <c r="L193" s="82">
        <f t="shared" si="64"/>
        <v>188.101</v>
      </c>
      <c r="M193" s="82">
        <v>188.101</v>
      </c>
      <c r="N193" s="83">
        <v>0</v>
      </c>
      <c r="O193" s="84">
        <f t="shared" si="66"/>
        <v>32</v>
      </c>
      <c r="P193" s="82">
        <v>0</v>
      </c>
      <c r="Q193" s="84">
        <f t="shared" si="67"/>
        <v>33</v>
      </c>
      <c r="R193" s="82">
        <v>153.661</v>
      </c>
      <c r="S193" s="82">
        <v>9.4049999999999994</v>
      </c>
      <c r="T193" s="85">
        <f t="shared" si="47"/>
        <v>351.16699999999997</v>
      </c>
    </row>
    <row r="194" spans="1:20" s="47" customFormat="1" ht="51.75" outlineLevel="1" x14ac:dyDescent="0.3">
      <c r="A194" s="76" t="s">
        <v>377</v>
      </c>
      <c r="B194" s="77" t="s">
        <v>74</v>
      </c>
      <c r="C194" s="78" t="s">
        <v>421</v>
      </c>
      <c r="D194" s="79" t="s">
        <v>646</v>
      </c>
      <c r="E194" s="80" t="s">
        <v>648</v>
      </c>
      <c r="F194" s="79" t="s">
        <v>120</v>
      </c>
      <c r="G194" s="79" t="s">
        <v>124</v>
      </c>
      <c r="H194" s="81">
        <v>45345</v>
      </c>
      <c r="I194" s="81">
        <v>45377</v>
      </c>
      <c r="J194" s="80" t="s">
        <v>104</v>
      </c>
      <c r="K194" s="82">
        <f t="shared" si="68"/>
        <v>10.641424242424241</v>
      </c>
      <c r="L194" s="82">
        <f t="shared" si="64"/>
        <v>188.101</v>
      </c>
      <c r="M194" s="82">
        <v>188.101</v>
      </c>
      <c r="N194" s="83">
        <v>0</v>
      </c>
      <c r="O194" s="84">
        <f t="shared" si="66"/>
        <v>32</v>
      </c>
      <c r="P194" s="82">
        <v>0</v>
      </c>
      <c r="Q194" s="84">
        <f t="shared" si="67"/>
        <v>33</v>
      </c>
      <c r="R194" s="82">
        <v>153.661</v>
      </c>
      <c r="S194" s="82">
        <v>9.4049999999999994</v>
      </c>
      <c r="T194" s="85">
        <f t="shared" si="47"/>
        <v>351.16699999999997</v>
      </c>
    </row>
    <row r="195" spans="1:20" s="47" customFormat="1" ht="69" outlineLevel="1" x14ac:dyDescent="0.3">
      <c r="A195" s="76" t="s">
        <v>377</v>
      </c>
      <c r="B195" s="77" t="s">
        <v>75</v>
      </c>
      <c r="C195" s="78" t="s">
        <v>421</v>
      </c>
      <c r="D195" s="79" t="s">
        <v>649</v>
      </c>
      <c r="E195" s="80" t="s">
        <v>647</v>
      </c>
      <c r="F195" s="79" t="s">
        <v>120</v>
      </c>
      <c r="G195" s="79" t="s">
        <v>124</v>
      </c>
      <c r="H195" s="81">
        <v>45351</v>
      </c>
      <c r="I195" s="81">
        <v>45355</v>
      </c>
      <c r="J195" s="80" t="s">
        <v>650</v>
      </c>
      <c r="K195" s="82">
        <f t="shared" si="68"/>
        <v>68.519000000000005</v>
      </c>
      <c r="L195" s="82">
        <f t="shared" si="64"/>
        <v>0</v>
      </c>
      <c r="M195" s="82">
        <v>0</v>
      </c>
      <c r="N195" s="83">
        <v>0</v>
      </c>
      <c r="O195" s="84">
        <f t="shared" si="66"/>
        <v>4</v>
      </c>
      <c r="P195" s="82">
        <v>338.09500000000003</v>
      </c>
      <c r="Q195" s="84">
        <f t="shared" si="67"/>
        <v>5</v>
      </c>
      <c r="R195" s="82">
        <v>0</v>
      </c>
      <c r="S195" s="82">
        <v>4.5</v>
      </c>
      <c r="T195" s="85">
        <f t="shared" si="47"/>
        <v>342.59500000000003</v>
      </c>
    </row>
    <row r="196" spans="1:20" s="47" customFormat="1" ht="51.75" outlineLevel="1" x14ac:dyDescent="0.3">
      <c r="A196" s="76" t="s">
        <v>377</v>
      </c>
      <c r="B196" s="77" t="s">
        <v>76</v>
      </c>
      <c r="C196" s="78" t="s">
        <v>421</v>
      </c>
      <c r="D196" s="79" t="s">
        <v>649</v>
      </c>
      <c r="E196" s="80" t="s">
        <v>183</v>
      </c>
      <c r="F196" s="79" t="s">
        <v>120</v>
      </c>
      <c r="G196" s="79" t="s">
        <v>124</v>
      </c>
      <c r="H196" s="81">
        <v>45351</v>
      </c>
      <c r="I196" s="81">
        <v>45355</v>
      </c>
      <c r="J196" s="80" t="s">
        <v>650</v>
      </c>
      <c r="K196" s="82">
        <f t="shared" si="68"/>
        <v>83.482400000000013</v>
      </c>
      <c r="L196" s="82">
        <f t="shared" si="64"/>
        <v>0</v>
      </c>
      <c r="M196" s="82">
        <v>0</v>
      </c>
      <c r="N196" s="83">
        <v>0</v>
      </c>
      <c r="O196" s="84">
        <f t="shared" si="66"/>
        <v>4</v>
      </c>
      <c r="P196" s="82">
        <v>338.09500000000003</v>
      </c>
      <c r="Q196" s="84">
        <f t="shared" si="67"/>
        <v>5</v>
      </c>
      <c r="R196" s="82">
        <v>0</v>
      </c>
      <c r="S196" s="82">
        <v>79.316999999999993</v>
      </c>
      <c r="T196" s="85">
        <f t="shared" si="47"/>
        <v>417.41200000000003</v>
      </c>
    </row>
    <row r="197" spans="1:20" s="47" customFormat="1" ht="51.75" outlineLevel="1" x14ac:dyDescent="0.3">
      <c r="A197" s="76" t="s">
        <v>377</v>
      </c>
      <c r="B197" s="77" t="s">
        <v>378</v>
      </c>
      <c r="C197" s="78" t="s">
        <v>421</v>
      </c>
      <c r="D197" s="79" t="s">
        <v>651</v>
      </c>
      <c r="E197" s="80" t="s">
        <v>782</v>
      </c>
      <c r="F197" s="79" t="s">
        <v>120</v>
      </c>
      <c r="G197" s="79" t="s">
        <v>124</v>
      </c>
      <c r="H197" s="81">
        <v>45365</v>
      </c>
      <c r="I197" s="81">
        <v>45369</v>
      </c>
      <c r="J197" s="80" t="s">
        <v>179</v>
      </c>
      <c r="K197" s="82">
        <f t="shared" si="68"/>
        <v>63.718800000000002</v>
      </c>
      <c r="L197" s="82">
        <f t="shared" si="64"/>
        <v>153.03200000000001</v>
      </c>
      <c r="M197" s="82">
        <v>153.03200000000001</v>
      </c>
      <c r="N197" s="83">
        <v>0</v>
      </c>
      <c r="O197" s="84">
        <f t="shared" si="66"/>
        <v>4</v>
      </c>
      <c r="P197" s="82">
        <v>0</v>
      </c>
      <c r="Q197" s="84">
        <f t="shared" si="67"/>
        <v>5</v>
      </c>
      <c r="R197" s="82">
        <v>153.41</v>
      </c>
      <c r="S197" s="82">
        <v>12.151999999999999</v>
      </c>
      <c r="T197" s="85">
        <f t="shared" si="47"/>
        <v>318.59399999999999</v>
      </c>
    </row>
    <row r="198" spans="1:20" s="47" customFormat="1" ht="51.75" outlineLevel="1" x14ac:dyDescent="0.3">
      <c r="A198" s="76" t="s">
        <v>377</v>
      </c>
      <c r="B198" s="77" t="s">
        <v>379</v>
      </c>
      <c r="C198" s="78" t="s">
        <v>421</v>
      </c>
      <c r="D198" s="79" t="s">
        <v>651</v>
      </c>
      <c r="E198" s="80" t="s">
        <v>781</v>
      </c>
      <c r="F198" s="79" t="s">
        <v>120</v>
      </c>
      <c r="G198" s="79" t="s">
        <v>124</v>
      </c>
      <c r="H198" s="81">
        <v>45365</v>
      </c>
      <c r="I198" s="81">
        <v>45369</v>
      </c>
      <c r="J198" s="80" t="s">
        <v>179</v>
      </c>
      <c r="K198" s="82">
        <f t="shared" si="68"/>
        <v>63.718800000000002</v>
      </c>
      <c r="L198" s="82">
        <f t="shared" si="64"/>
        <v>153.03200000000001</v>
      </c>
      <c r="M198" s="82">
        <v>153.03200000000001</v>
      </c>
      <c r="N198" s="83">
        <v>0</v>
      </c>
      <c r="O198" s="84">
        <f t="shared" si="66"/>
        <v>4</v>
      </c>
      <c r="P198" s="82">
        <v>0</v>
      </c>
      <c r="Q198" s="84">
        <f t="shared" si="67"/>
        <v>5</v>
      </c>
      <c r="R198" s="82">
        <v>153.41</v>
      </c>
      <c r="S198" s="82">
        <v>12.151999999999999</v>
      </c>
      <c r="T198" s="85">
        <f t="shared" si="47"/>
        <v>318.59399999999999</v>
      </c>
    </row>
    <row r="199" spans="1:20" s="75" customFormat="1" ht="17.25" x14ac:dyDescent="0.3">
      <c r="A199" s="69" t="s">
        <v>380</v>
      </c>
      <c r="B199" s="86"/>
      <c r="C199" s="78"/>
      <c r="D199" s="87"/>
      <c r="E199" s="88"/>
      <c r="F199" s="87"/>
      <c r="G199" s="87"/>
      <c r="H199" s="89"/>
      <c r="I199" s="89"/>
      <c r="J199" s="88"/>
      <c r="K199" s="85">
        <f t="shared" si="68"/>
        <v>20.164235294117649</v>
      </c>
      <c r="L199" s="85">
        <f t="shared" ref="L199:S199" si="69">SUM(L200:L202)</f>
        <v>0</v>
      </c>
      <c r="M199" s="85">
        <f t="shared" si="69"/>
        <v>0</v>
      </c>
      <c r="N199" s="85">
        <f t="shared" si="69"/>
        <v>0</v>
      </c>
      <c r="O199" s="90">
        <f t="shared" si="69"/>
        <v>14</v>
      </c>
      <c r="P199" s="85">
        <f t="shared" si="69"/>
        <v>0</v>
      </c>
      <c r="Q199" s="90">
        <f t="shared" si="69"/>
        <v>17</v>
      </c>
      <c r="R199" s="85">
        <f t="shared" si="69"/>
        <v>342.79200000000003</v>
      </c>
      <c r="S199" s="85">
        <f t="shared" si="69"/>
        <v>0</v>
      </c>
      <c r="T199" s="85">
        <f t="shared" si="47"/>
        <v>342.79200000000003</v>
      </c>
    </row>
    <row r="200" spans="1:20" s="47" customFormat="1" ht="138" outlineLevel="1" x14ac:dyDescent="0.3">
      <c r="A200" s="76" t="s">
        <v>380</v>
      </c>
      <c r="B200" s="77" t="s">
        <v>121</v>
      </c>
      <c r="C200" s="78" t="s">
        <v>421</v>
      </c>
      <c r="D200" s="79" t="s">
        <v>652</v>
      </c>
      <c r="E200" s="80" t="s">
        <v>653</v>
      </c>
      <c r="F200" s="79" t="s">
        <v>120</v>
      </c>
      <c r="G200" s="79" t="s">
        <v>124</v>
      </c>
      <c r="H200" s="81">
        <v>45325</v>
      </c>
      <c r="I200" s="81">
        <v>45331</v>
      </c>
      <c r="J200" s="80" t="s">
        <v>607</v>
      </c>
      <c r="K200" s="82">
        <f t="shared" si="68"/>
        <v>17.262285714285714</v>
      </c>
      <c r="L200" s="82">
        <f t="shared" si="64"/>
        <v>0</v>
      </c>
      <c r="M200" s="82">
        <v>0</v>
      </c>
      <c r="N200" s="83">
        <v>0</v>
      </c>
      <c r="O200" s="84">
        <f t="shared" ref="O200:O202" si="70">I200-H200</f>
        <v>6</v>
      </c>
      <c r="P200" s="82">
        <v>0</v>
      </c>
      <c r="Q200" s="84">
        <f t="shared" ref="Q200:Q202" si="71">I200-H200+1</f>
        <v>7</v>
      </c>
      <c r="R200" s="82">
        <v>120.836</v>
      </c>
      <c r="S200" s="82">
        <v>0</v>
      </c>
      <c r="T200" s="85">
        <f t="shared" si="47"/>
        <v>120.836</v>
      </c>
    </row>
    <row r="201" spans="1:20" s="47" customFormat="1" ht="69" outlineLevel="1" x14ac:dyDescent="0.3">
      <c r="A201" s="76" t="s">
        <v>380</v>
      </c>
      <c r="B201" s="77" t="s">
        <v>122</v>
      </c>
      <c r="C201" s="78" t="s">
        <v>421</v>
      </c>
      <c r="D201" s="79" t="s">
        <v>654</v>
      </c>
      <c r="E201" s="80" t="s">
        <v>783</v>
      </c>
      <c r="F201" s="79" t="s">
        <v>120</v>
      </c>
      <c r="G201" s="79" t="s">
        <v>124</v>
      </c>
      <c r="H201" s="81">
        <v>45325</v>
      </c>
      <c r="I201" s="81">
        <v>45331</v>
      </c>
      <c r="J201" s="80" t="s">
        <v>607</v>
      </c>
      <c r="K201" s="82">
        <f t="shared" si="68"/>
        <v>17.262285714285714</v>
      </c>
      <c r="L201" s="82">
        <f t="shared" si="64"/>
        <v>0</v>
      </c>
      <c r="M201" s="82">
        <v>0</v>
      </c>
      <c r="N201" s="83">
        <v>0</v>
      </c>
      <c r="O201" s="84">
        <f t="shared" si="70"/>
        <v>6</v>
      </c>
      <c r="P201" s="82">
        <v>0</v>
      </c>
      <c r="Q201" s="84">
        <f t="shared" si="71"/>
        <v>7</v>
      </c>
      <c r="R201" s="82">
        <v>120.836</v>
      </c>
      <c r="S201" s="82">
        <v>0</v>
      </c>
      <c r="T201" s="85">
        <f t="shared" si="47"/>
        <v>120.836</v>
      </c>
    </row>
    <row r="202" spans="1:20" s="47" customFormat="1" ht="69" outlineLevel="1" x14ac:dyDescent="0.3">
      <c r="A202" s="76" t="s">
        <v>380</v>
      </c>
      <c r="B202" s="77" t="s">
        <v>123</v>
      </c>
      <c r="C202" s="78" t="s">
        <v>421</v>
      </c>
      <c r="D202" s="79" t="s">
        <v>655</v>
      </c>
      <c r="E202" s="80" t="s">
        <v>232</v>
      </c>
      <c r="F202" s="79" t="s">
        <v>120</v>
      </c>
      <c r="G202" s="79" t="s">
        <v>124</v>
      </c>
      <c r="H202" s="81">
        <v>45376</v>
      </c>
      <c r="I202" s="81">
        <v>45378</v>
      </c>
      <c r="J202" s="80" t="s">
        <v>107</v>
      </c>
      <c r="K202" s="82">
        <f t="shared" si="68"/>
        <v>33.706666666666671</v>
      </c>
      <c r="L202" s="82">
        <f t="shared" si="64"/>
        <v>0</v>
      </c>
      <c r="M202" s="82">
        <v>0</v>
      </c>
      <c r="N202" s="83">
        <v>0</v>
      </c>
      <c r="O202" s="84">
        <f t="shared" si="70"/>
        <v>2</v>
      </c>
      <c r="P202" s="82"/>
      <c r="Q202" s="84">
        <f t="shared" si="71"/>
        <v>3</v>
      </c>
      <c r="R202" s="82">
        <v>101.12</v>
      </c>
      <c r="S202" s="82">
        <v>0</v>
      </c>
      <c r="T202" s="85">
        <f t="shared" si="47"/>
        <v>101.12</v>
      </c>
    </row>
    <row r="203" spans="1:20" s="75" customFormat="1" ht="17.25" x14ac:dyDescent="0.3">
      <c r="A203" s="69" t="s">
        <v>381</v>
      </c>
      <c r="B203" s="86"/>
      <c r="C203" s="78"/>
      <c r="D203" s="87"/>
      <c r="E203" s="88"/>
      <c r="F203" s="87"/>
      <c r="G203" s="87"/>
      <c r="H203" s="89"/>
      <c r="I203" s="89"/>
      <c r="J203" s="88"/>
      <c r="K203" s="85">
        <f t="shared" si="68"/>
        <v>1.3333333333333333</v>
      </c>
      <c r="L203" s="85">
        <f t="shared" ref="L203:S203" si="72">SUM(L204:L206)</f>
        <v>0</v>
      </c>
      <c r="M203" s="85">
        <f t="shared" si="72"/>
        <v>0</v>
      </c>
      <c r="N203" s="85">
        <f t="shared" si="72"/>
        <v>0</v>
      </c>
      <c r="O203" s="90">
        <f t="shared" si="72"/>
        <v>33</v>
      </c>
      <c r="P203" s="85">
        <f t="shared" si="72"/>
        <v>0</v>
      </c>
      <c r="Q203" s="90">
        <f t="shared" si="72"/>
        <v>36</v>
      </c>
      <c r="R203" s="85">
        <f t="shared" si="72"/>
        <v>0</v>
      </c>
      <c r="S203" s="85">
        <f t="shared" si="72"/>
        <v>48</v>
      </c>
      <c r="T203" s="85">
        <f t="shared" si="47"/>
        <v>48</v>
      </c>
    </row>
    <row r="204" spans="1:20" s="47" customFormat="1" ht="51.75" outlineLevel="1" x14ac:dyDescent="0.3">
      <c r="A204" s="76" t="s">
        <v>410</v>
      </c>
      <c r="B204" s="77" t="s">
        <v>77</v>
      </c>
      <c r="C204" s="78" t="s">
        <v>421</v>
      </c>
      <c r="D204" s="79" t="s">
        <v>656</v>
      </c>
      <c r="E204" s="80" t="s">
        <v>233</v>
      </c>
      <c r="F204" s="79" t="s">
        <v>120</v>
      </c>
      <c r="G204" s="79" t="s">
        <v>124</v>
      </c>
      <c r="H204" s="81">
        <v>45326</v>
      </c>
      <c r="I204" s="81">
        <v>45337</v>
      </c>
      <c r="J204" s="80" t="s">
        <v>260</v>
      </c>
      <c r="K204" s="82">
        <f t="shared" si="68"/>
        <v>1.3333333333333333</v>
      </c>
      <c r="L204" s="82">
        <f t="shared" si="64"/>
        <v>0</v>
      </c>
      <c r="M204" s="82">
        <v>0</v>
      </c>
      <c r="N204" s="83">
        <v>0</v>
      </c>
      <c r="O204" s="84">
        <f t="shared" ref="O204:O206" si="73">I204-H204</f>
        <v>11</v>
      </c>
      <c r="P204" s="82">
        <v>0</v>
      </c>
      <c r="Q204" s="84">
        <f t="shared" ref="Q204:Q206" si="74">I204-H204+1</f>
        <v>12</v>
      </c>
      <c r="R204" s="82">
        <v>0</v>
      </c>
      <c r="S204" s="82">
        <v>16</v>
      </c>
      <c r="T204" s="85">
        <f t="shared" ref="T204:T267" si="75">L204+P204+R204+S204</f>
        <v>16</v>
      </c>
    </row>
    <row r="205" spans="1:20" s="47" customFormat="1" ht="103.5" outlineLevel="1" x14ac:dyDescent="0.3">
      <c r="A205" s="76" t="s">
        <v>410</v>
      </c>
      <c r="B205" s="77" t="s">
        <v>85</v>
      </c>
      <c r="C205" s="78" t="s">
        <v>421</v>
      </c>
      <c r="D205" s="79" t="s">
        <v>656</v>
      </c>
      <c r="E205" s="80" t="s">
        <v>657</v>
      </c>
      <c r="F205" s="79" t="s">
        <v>120</v>
      </c>
      <c r="G205" s="79" t="s">
        <v>124</v>
      </c>
      <c r="H205" s="81">
        <v>45326</v>
      </c>
      <c r="I205" s="81">
        <v>45337</v>
      </c>
      <c r="J205" s="80" t="s">
        <v>260</v>
      </c>
      <c r="K205" s="82">
        <f t="shared" si="68"/>
        <v>1.3333333333333333</v>
      </c>
      <c r="L205" s="82">
        <f t="shared" si="64"/>
        <v>0</v>
      </c>
      <c r="M205" s="82">
        <v>0</v>
      </c>
      <c r="N205" s="83">
        <v>0</v>
      </c>
      <c r="O205" s="84">
        <f t="shared" si="73"/>
        <v>11</v>
      </c>
      <c r="P205" s="82">
        <v>0</v>
      </c>
      <c r="Q205" s="84">
        <f t="shared" si="74"/>
        <v>12</v>
      </c>
      <c r="R205" s="82">
        <v>0</v>
      </c>
      <c r="S205" s="82">
        <v>16</v>
      </c>
      <c r="T205" s="85">
        <f t="shared" si="75"/>
        <v>16</v>
      </c>
    </row>
    <row r="206" spans="1:20" s="47" customFormat="1" ht="120.75" outlineLevel="1" x14ac:dyDescent="0.3">
      <c r="A206" s="76" t="s">
        <v>410</v>
      </c>
      <c r="B206" s="77" t="s">
        <v>218</v>
      </c>
      <c r="C206" s="78" t="s">
        <v>421</v>
      </c>
      <c r="D206" s="79" t="s">
        <v>656</v>
      </c>
      <c r="E206" s="80" t="s">
        <v>658</v>
      </c>
      <c r="F206" s="79" t="s">
        <v>120</v>
      </c>
      <c r="G206" s="79" t="s">
        <v>124</v>
      </c>
      <c r="H206" s="81">
        <v>45326</v>
      </c>
      <c r="I206" s="81">
        <v>45337</v>
      </c>
      <c r="J206" s="80" t="s">
        <v>260</v>
      </c>
      <c r="K206" s="82">
        <f t="shared" si="68"/>
        <v>1.3333333333333333</v>
      </c>
      <c r="L206" s="82">
        <f t="shared" si="64"/>
        <v>0</v>
      </c>
      <c r="M206" s="82">
        <v>0</v>
      </c>
      <c r="N206" s="83">
        <v>0</v>
      </c>
      <c r="O206" s="84">
        <f t="shared" si="73"/>
        <v>11</v>
      </c>
      <c r="P206" s="82">
        <v>0</v>
      </c>
      <c r="Q206" s="84">
        <f t="shared" si="74"/>
        <v>12</v>
      </c>
      <c r="R206" s="82">
        <v>0</v>
      </c>
      <c r="S206" s="82">
        <v>16</v>
      </c>
      <c r="T206" s="85">
        <f t="shared" si="75"/>
        <v>16</v>
      </c>
    </row>
    <row r="207" spans="1:20" s="75" customFormat="1" ht="17.25" x14ac:dyDescent="0.3">
      <c r="A207" s="69" t="s">
        <v>382</v>
      </c>
      <c r="B207" s="86"/>
      <c r="C207" s="78"/>
      <c r="D207" s="87"/>
      <c r="E207" s="88"/>
      <c r="F207" s="87"/>
      <c r="G207" s="87"/>
      <c r="H207" s="89"/>
      <c r="I207" s="89"/>
      <c r="J207" s="88"/>
      <c r="K207" s="85">
        <f t="shared" si="68"/>
        <v>154.62100000000001</v>
      </c>
      <c r="L207" s="85">
        <f>SUM(L208:L211)</f>
        <v>1045.2820000000002</v>
      </c>
      <c r="M207" s="85">
        <f t="shared" ref="M207:S207" si="76">SUM(M208:M211)</f>
        <v>1045.2820000000002</v>
      </c>
      <c r="N207" s="85">
        <f t="shared" si="76"/>
        <v>0</v>
      </c>
      <c r="O207" s="90">
        <f t="shared" si="76"/>
        <v>8</v>
      </c>
      <c r="P207" s="85">
        <f t="shared" si="76"/>
        <v>364.47799999999995</v>
      </c>
      <c r="Q207" s="90">
        <f t="shared" si="76"/>
        <v>12</v>
      </c>
      <c r="R207" s="85">
        <f t="shared" si="76"/>
        <v>445.69200000000001</v>
      </c>
      <c r="S207" s="85">
        <f t="shared" si="76"/>
        <v>0</v>
      </c>
      <c r="T207" s="85">
        <f t="shared" si="75"/>
        <v>1855.4520000000002</v>
      </c>
    </row>
    <row r="208" spans="1:20" s="47" customFormat="1" ht="51.75" outlineLevel="1" x14ac:dyDescent="0.3">
      <c r="A208" s="76" t="s">
        <v>382</v>
      </c>
      <c r="B208" s="77" t="s">
        <v>78</v>
      </c>
      <c r="C208" s="78" t="s">
        <v>421</v>
      </c>
      <c r="D208" s="79" t="s">
        <v>659</v>
      </c>
      <c r="E208" s="80" t="s">
        <v>138</v>
      </c>
      <c r="F208" s="79" t="s">
        <v>120</v>
      </c>
      <c r="G208" s="79" t="s">
        <v>124</v>
      </c>
      <c r="H208" s="81">
        <v>45338</v>
      </c>
      <c r="I208" s="81">
        <v>45341</v>
      </c>
      <c r="J208" s="80" t="s">
        <v>660</v>
      </c>
      <c r="K208" s="82">
        <f t="shared" si="68"/>
        <v>164.18799999999999</v>
      </c>
      <c r="L208" s="82">
        <f t="shared" si="64"/>
        <v>346.64100000000002</v>
      </c>
      <c r="M208" s="82">
        <v>346.64100000000002</v>
      </c>
      <c r="N208" s="83">
        <v>0</v>
      </c>
      <c r="O208" s="84">
        <f t="shared" ref="O208:O209" si="77">I208-H208</f>
        <v>3</v>
      </c>
      <c r="P208" s="82">
        <v>148.69499999999999</v>
      </c>
      <c r="Q208" s="84">
        <f t="shared" ref="Q208:Q243" si="78">I208-H208+1</f>
        <v>4</v>
      </c>
      <c r="R208" s="82">
        <v>161.416</v>
      </c>
      <c r="S208" s="82">
        <v>0</v>
      </c>
      <c r="T208" s="85">
        <f t="shared" si="75"/>
        <v>656.75199999999995</v>
      </c>
    </row>
    <row r="209" spans="1:20" s="47" customFormat="1" ht="51.75" outlineLevel="1" x14ac:dyDescent="0.3">
      <c r="A209" s="76" t="s">
        <v>382</v>
      </c>
      <c r="B209" s="77" t="s">
        <v>88</v>
      </c>
      <c r="C209" s="78" t="s">
        <v>421</v>
      </c>
      <c r="D209" s="79" t="s">
        <v>661</v>
      </c>
      <c r="E209" s="80" t="s">
        <v>138</v>
      </c>
      <c r="F209" s="79" t="s">
        <v>120</v>
      </c>
      <c r="G209" s="79" t="s">
        <v>124</v>
      </c>
      <c r="H209" s="81">
        <v>45379</v>
      </c>
      <c r="I209" s="81">
        <v>45380</v>
      </c>
      <c r="J209" s="80" t="s">
        <v>179</v>
      </c>
      <c r="K209" s="82">
        <f t="shared" si="68"/>
        <v>135.48699999999999</v>
      </c>
      <c r="L209" s="82">
        <f t="shared" si="64"/>
        <v>176</v>
      </c>
      <c r="M209" s="82">
        <v>176</v>
      </c>
      <c r="N209" s="83">
        <v>0</v>
      </c>
      <c r="O209" s="84">
        <f t="shared" si="77"/>
        <v>1</v>
      </c>
      <c r="P209" s="82">
        <v>33.543999999999997</v>
      </c>
      <c r="Q209" s="84">
        <f t="shared" si="78"/>
        <v>2</v>
      </c>
      <c r="R209" s="82">
        <v>61.43</v>
      </c>
      <c r="S209" s="82">
        <v>0</v>
      </c>
      <c r="T209" s="85">
        <f t="shared" si="75"/>
        <v>270.97399999999999</v>
      </c>
    </row>
    <row r="210" spans="1:20" s="47" customFormat="1" ht="69" outlineLevel="1" x14ac:dyDescent="0.3">
      <c r="A210" s="76" t="s">
        <v>382</v>
      </c>
      <c r="B210" s="77" t="s">
        <v>662</v>
      </c>
      <c r="C210" s="78" t="s">
        <v>421</v>
      </c>
      <c r="D210" s="79" t="s">
        <v>664</v>
      </c>
      <c r="E210" s="80" t="s">
        <v>665</v>
      </c>
      <c r="F210" s="79" t="s">
        <v>120</v>
      </c>
      <c r="G210" s="79" t="s">
        <v>124</v>
      </c>
      <c r="H210" s="81">
        <v>45338</v>
      </c>
      <c r="I210" s="81">
        <v>45341</v>
      </c>
      <c r="J210" s="80" t="s">
        <v>660</v>
      </c>
      <c r="K210" s="82">
        <f t="shared" ref="K210:K211" si="79">T210/Q210</f>
        <v>164.18799999999999</v>
      </c>
      <c r="L210" s="82">
        <f t="shared" ref="L210:L211" si="80">+M210+N210</f>
        <v>346.64100000000002</v>
      </c>
      <c r="M210" s="82">
        <v>346.64100000000002</v>
      </c>
      <c r="N210" s="83">
        <v>0</v>
      </c>
      <c r="O210" s="84">
        <f t="shared" ref="O210:O211" si="81">I210-H210</f>
        <v>3</v>
      </c>
      <c r="P210" s="82">
        <v>148.69499999999999</v>
      </c>
      <c r="Q210" s="84">
        <f t="shared" ref="Q210:Q211" si="82">I210-H210+1</f>
        <v>4</v>
      </c>
      <c r="R210" s="82">
        <v>161.416</v>
      </c>
      <c r="S210" s="82">
        <v>0</v>
      </c>
      <c r="T210" s="85">
        <f t="shared" si="75"/>
        <v>656.75199999999995</v>
      </c>
    </row>
    <row r="211" spans="1:20" s="47" customFormat="1" ht="86.25" outlineLevel="1" x14ac:dyDescent="0.3">
      <c r="A211" s="76" t="s">
        <v>382</v>
      </c>
      <c r="B211" s="77" t="s">
        <v>663</v>
      </c>
      <c r="C211" s="78" t="s">
        <v>421</v>
      </c>
      <c r="D211" s="79" t="s">
        <v>666</v>
      </c>
      <c r="E211" s="80" t="s">
        <v>667</v>
      </c>
      <c r="F211" s="79" t="s">
        <v>120</v>
      </c>
      <c r="G211" s="79" t="s">
        <v>124</v>
      </c>
      <c r="H211" s="81">
        <v>45379</v>
      </c>
      <c r="I211" s="81">
        <v>45380</v>
      </c>
      <c r="J211" s="80" t="s">
        <v>179</v>
      </c>
      <c r="K211" s="82">
        <f t="shared" si="79"/>
        <v>135.48699999999999</v>
      </c>
      <c r="L211" s="82">
        <f t="shared" si="80"/>
        <v>176</v>
      </c>
      <c r="M211" s="82">
        <v>176</v>
      </c>
      <c r="N211" s="83">
        <v>0</v>
      </c>
      <c r="O211" s="84">
        <f t="shared" si="81"/>
        <v>1</v>
      </c>
      <c r="P211" s="82">
        <v>33.543999999999997</v>
      </c>
      <c r="Q211" s="84">
        <f t="shared" si="82"/>
        <v>2</v>
      </c>
      <c r="R211" s="82">
        <v>61.43</v>
      </c>
      <c r="S211" s="82">
        <v>0</v>
      </c>
      <c r="T211" s="85">
        <f t="shared" si="75"/>
        <v>270.97399999999999</v>
      </c>
    </row>
    <row r="212" spans="1:20" s="75" customFormat="1" ht="17.25" x14ac:dyDescent="0.3">
      <c r="A212" s="69" t="s">
        <v>383</v>
      </c>
      <c r="B212" s="86"/>
      <c r="C212" s="78"/>
      <c r="D212" s="87"/>
      <c r="E212" s="88"/>
      <c r="F212" s="87"/>
      <c r="G212" s="87"/>
      <c r="H212" s="89"/>
      <c r="I212" s="89"/>
      <c r="J212" s="88"/>
      <c r="K212" s="85">
        <f t="shared" si="68"/>
        <v>120.20799145299151</v>
      </c>
      <c r="L212" s="85">
        <f>SUM(L213:L261)</f>
        <v>12515.565000000004</v>
      </c>
      <c r="M212" s="85">
        <f t="shared" ref="M212:S212" si="83">SUM(M213:M261)</f>
        <v>12515.565000000004</v>
      </c>
      <c r="N212" s="85">
        <f t="shared" si="83"/>
        <v>0</v>
      </c>
      <c r="O212" s="90">
        <f t="shared" si="83"/>
        <v>185</v>
      </c>
      <c r="P212" s="85">
        <f t="shared" si="83"/>
        <v>7301.9800000000014</v>
      </c>
      <c r="Q212" s="90">
        <f t="shared" si="83"/>
        <v>234</v>
      </c>
      <c r="R212" s="85">
        <f t="shared" si="83"/>
        <v>8077.3150000000051</v>
      </c>
      <c r="S212" s="85">
        <f t="shared" si="83"/>
        <v>233.80999999999997</v>
      </c>
      <c r="T212" s="85">
        <f t="shared" si="75"/>
        <v>28128.670000000013</v>
      </c>
    </row>
    <row r="213" spans="1:20" s="47" customFormat="1" ht="86.25" outlineLevel="1" x14ac:dyDescent="0.3">
      <c r="A213" s="76" t="s">
        <v>383</v>
      </c>
      <c r="B213" s="77" t="s">
        <v>79</v>
      </c>
      <c r="C213" s="78" t="s">
        <v>421</v>
      </c>
      <c r="D213" s="79" t="s">
        <v>486</v>
      </c>
      <c r="E213" s="80" t="s">
        <v>234</v>
      </c>
      <c r="F213" s="79" t="s">
        <v>124</v>
      </c>
      <c r="G213" s="79" t="s">
        <v>120</v>
      </c>
      <c r="H213" s="81">
        <v>45325</v>
      </c>
      <c r="I213" s="81">
        <v>45330</v>
      </c>
      <c r="J213" s="80" t="s">
        <v>106</v>
      </c>
      <c r="K213" s="82">
        <f t="shared" si="68"/>
        <v>0</v>
      </c>
      <c r="L213" s="82">
        <f>+M213+N213</f>
        <v>0</v>
      </c>
      <c r="M213" s="82">
        <v>0</v>
      </c>
      <c r="N213" s="83">
        <v>0</v>
      </c>
      <c r="O213" s="84">
        <f t="shared" ref="O213:O243" si="84">I213-H213</f>
        <v>5</v>
      </c>
      <c r="P213" s="82">
        <v>0</v>
      </c>
      <c r="Q213" s="84">
        <f t="shared" si="78"/>
        <v>6</v>
      </c>
      <c r="R213" s="82">
        <v>0</v>
      </c>
      <c r="S213" s="82">
        <v>0</v>
      </c>
      <c r="T213" s="85">
        <f t="shared" si="75"/>
        <v>0</v>
      </c>
    </row>
    <row r="214" spans="1:20" s="47" customFormat="1" ht="69" outlineLevel="1" x14ac:dyDescent="0.3">
      <c r="A214" s="76" t="s">
        <v>383</v>
      </c>
      <c r="B214" s="77" t="s">
        <v>219</v>
      </c>
      <c r="C214" s="78" t="s">
        <v>421</v>
      </c>
      <c r="D214" s="79" t="s">
        <v>487</v>
      </c>
      <c r="E214" s="80" t="s">
        <v>784</v>
      </c>
      <c r="F214" s="79" t="s">
        <v>120</v>
      </c>
      <c r="G214" s="79" t="s">
        <v>124</v>
      </c>
      <c r="H214" s="81">
        <v>45312</v>
      </c>
      <c r="I214" s="81">
        <v>45318</v>
      </c>
      <c r="J214" s="80" t="s">
        <v>179</v>
      </c>
      <c r="K214" s="82">
        <f t="shared" si="68"/>
        <v>70.767285714285705</v>
      </c>
      <c r="L214" s="82">
        <f t="shared" si="64"/>
        <v>124.08499999999999</v>
      </c>
      <c r="M214" s="82">
        <v>124.08499999999999</v>
      </c>
      <c r="N214" s="83">
        <v>0</v>
      </c>
      <c r="O214" s="84">
        <f t="shared" si="84"/>
        <v>6</v>
      </c>
      <c r="P214" s="82">
        <v>156.46</v>
      </c>
      <c r="Q214" s="84">
        <f t="shared" si="78"/>
        <v>7</v>
      </c>
      <c r="R214" s="82">
        <v>214.82599999999999</v>
      </c>
      <c r="S214" s="82">
        <v>0</v>
      </c>
      <c r="T214" s="85">
        <f t="shared" si="75"/>
        <v>495.37099999999998</v>
      </c>
    </row>
    <row r="215" spans="1:20" s="47" customFormat="1" ht="86.25" outlineLevel="1" x14ac:dyDescent="0.3">
      <c r="A215" s="76" t="s">
        <v>383</v>
      </c>
      <c r="B215" s="77" t="s">
        <v>220</v>
      </c>
      <c r="C215" s="78" t="s">
        <v>421</v>
      </c>
      <c r="D215" s="79" t="s">
        <v>487</v>
      </c>
      <c r="E215" s="80" t="s">
        <v>785</v>
      </c>
      <c r="F215" s="79" t="s">
        <v>120</v>
      </c>
      <c r="G215" s="79" t="s">
        <v>124</v>
      </c>
      <c r="H215" s="81">
        <v>45312</v>
      </c>
      <c r="I215" s="81">
        <v>45318</v>
      </c>
      <c r="J215" s="80" t="s">
        <v>179</v>
      </c>
      <c r="K215" s="82">
        <f t="shared" si="68"/>
        <v>69.897571428571425</v>
      </c>
      <c r="L215" s="82">
        <f t="shared" si="64"/>
        <v>124.08499999999999</v>
      </c>
      <c r="M215" s="82">
        <v>124.08499999999999</v>
      </c>
      <c r="N215" s="83">
        <v>0</v>
      </c>
      <c r="O215" s="84">
        <f t="shared" si="84"/>
        <v>6</v>
      </c>
      <c r="P215" s="82">
        <v>150.37200000000001</v>
      </c>
      <c r="Q215" s="84">
        <f t="shared" si="78"/>
        <v>7</v>
      </c>
      <c r="R215" s="82">
        <v>214.82599999999999</v>
      </c>
      <c r="S215" s="82">
        <v>0</v>
      </c>
      <c r="T215" s="85">
        <f t="shared" si="75"/>
        <v>489.28300000000002</v>
      </c>
    </row>
    <row r="216" spans="1:20" s="47" customFormat="1" ht="51.75" outlineLevel="1" x14ac:dyDescent="0.3">
      <c r="A216" s="76" t="s">
        <v>383</v>
      </c>
      <c r="B216" s="77" t="s">
        <v>221</v>
      </c>
      <c r="C216" s="78" t="s">
        <v>421</v>
      </c>
      <c r="D216" s="79" t="s">
        <v>488</v>
      </c>
      <c r="E216" s="80" t="s">
        <v>786</v>
      </c>
      <c r="F216" s="79" t="s">
        <v>120</v>
      </c>
      <c r="G216" s="79" t="s">
        <v>124</v>
      </c>
      <c r="H216" s="81">
        <v>45316</v>
      </c>
      <c r="I216" s="81">
        <v>45317</v>
      </c>
      <c r="J216" s="80" t="s">
        <v>125</v>
      </c>
      <c r="K216" s="82">
        <f t="shared" si="68"/>
        <v>41.523499999999999</v>
      </c>
      <c r="L216" s="82">
        <f t="shared" si="64"/>
        <v>0</v>
      </c>
      <c r="M216" s="82">
        <v>0</v>
      </c>
      <c r="N216" s="83">
        <v>0</v>
      </c>
      <c r="O216" s="84">
        <f t="shared" si="84"/>
        <v>1</v>
      </c>
      <c r="P216" s="82">
        <v>23.260999999999999</v>
      </c>
      <c r="Q216" s="84">
        <f t="shared" si="78"/>
        <v>2</v>
      </c>
      <c r="R216" s="82">
        <v>59.786000000000001</v>
      </c>
      <c r="S216" s="82">
        <v>0</v>
      </c>
      <c r="T216" s="85">
        <f t="shared" si="75"/>
        <v>83.046999999999997</v>
      </c>
    </row>
    <row r="217" spans="1:20" s="47" customFormat="1" ht="86.25" outlineLevel="1" x14ac:dyDescent="0.3">
      <c r="A217" s="76" t="s">
        <v>383</v>
      </c>
      <c r="B217" s="77" t="s">
        <v>222</v>
      </c>
      <c r="C217" s="78" t="s">
        <v>421</v>
      </c>
      <c r="D217" s="79" t="s">
        <v>489</v>
      </c>
      <c r="E217" s="80" t="s">
        <v>256</v>
      </c>
      <c r="F217" s="79" t="s">
        <v>120</v>
      </c>
      <c r="G217" s="79" t="s">
        <v>124</v>
      </c>
      <c r="H217" s="81">
        <v>45328</v>
      </c>
      <c r="I217" s="81">
        <v>45332</v>
      </c>
      <c r="J217" s="80" t="s">
        <v>490</v>
      </c>
      <c r="K217" s="82">
        <f t="shared" si="68"/>
        <v>146.7244</v>
      </c>
      <c r="L217" s="82">
        <f t="shared" si="64"/>
        <v>185.96</v>
      </c>
      <c r="M217" s="82">
        <v>185.96</v>
      </c>
      <c r="N217" s="83">
        <v>0</v>
      </c>
      <c r="O217" s="84">
        <f t="shared" si="84"/>
        <v>4</v>
      </c>
      <c r="P217" s="82">
        <v>238.797</v>
      </c>
      <c r="Q217" s="84">
        <f t="shared" si="78"/>
        <v>5</v>
      </c>
      <c r="R217" s="82">
        <v>308.86500000000001</v>
      </c>
      <c r="S217" s="82">
        <v>0</v>
      </c>
      <c r="T217" s="85">
        <f t="shared" si="75"/>
        <v>733.62200000000007</v>
      </c>
    </row>
    <row r="218" spans="1:20" s="47" customFormat="1" ht="120.75" outlineLevel="1" x14ac:dyDescent="0.3">
      <c r="A218" s="76" t="s">
        <v>383</v>
      </c>
      <c r="B218" s="77" t="s">
        <v>223</v>
      </c>
      <c r="C218" s="78" t="s">
        <v>421</v>
      </c>
      <c r="D218" s="79" t="s">
        <v>489</v>
      </c>
      <c r="E218" s="80" t="s">
        <v>787</v>
      </c>
      <c r="F218" s="79" t="s">
        <v>120</v>
      </c>
      <c r="G218" s="79" t="s">
        <v>124</v>
      </c>
      <c r="H218" s="81">
        <v>45328</v>
      </c>
      <c r="I218" s="81">
        <v>45332</v>
      </c>
      <c r="J218" s="80" t="s">
        <v>490</v>
      </c>
      <c r="K218" s="82">
        <f t="shared" si="68"/>
        <v>146.7244</v>
      </c>
      <c r="L218" s="82">
        <f t="shared" si="64"/>
        <v>185.96</v>
      </c>
      <c r="M218" s="82">
        <v>185.96</v>
      </c>
      <c r="N218" s="83">
        <v>0</v>
      </c>
      <c r="O218" s="84">
        <f t="shared" si="84"/>
        <v>4</v>
      </c>
      <c r="P218" s="82">
        <v>238.797</v>
      </c>
      <c r="Q218" s="84">
        <f t="shared" si="78"/>
        <v>5</v>
      </c>
      <c r="R218" s="82">
        <v>308.86500000000001</v>
      </c>
      <c r="S218" s="82">
        <v>0</v>
      </c>
      <c r="T218" s="85">
        <f t="shared" si="75"/>
        <v>733.62200000000007</v>
      </c>
    </row>
    <row r="219" spans="1:20" s="47" customFormat="1" ht="138" outlineLevel="1" x14ac:dyDescent="0.3">
      <c r="A219" s="76" t="s">
        <v>383</v>
      </c>
      <c r="B219" s="77" t="s">
        <v>384</v>
      </c>
      <c r="C219" s="78" t="s">
        <v>421</v>
      </c>
      <c r="D219" s="79" t="s">
        <v>489</v>
      </c>
      <c r="E219" s="80" t="s">
        <v>788</v>
      </c>
      <c r="F219" s="79" t="s">
        <v>120</v>
      </c>
      <c r="G219" s="79" t="s">
        <v>124</v>
      </c>
      <c r="H219" s="81">
        <v>45328</v>
      </c>
      <c r="I219" s="81">
        <v>45332</v>
      </c>
      <c r="J219" s="80" t="s">
        <v>490</v>
      </c>
      <c r="K219" s="82">
        <f t="shared" si="68"/>
        <v>146.7244</v>
      </c>
      <c r="L219" s="82">
        <f t="shared" si="64"/>
        <v>185.96</v>
      </c>
      <c r="M219" s="82">
        <v>185.96</v>
      </c>
      <c r="N219" s="83">
        <v>0</v>
      </c>
      <c r="O219" s="84">
        <f t="shared" si="84"/>
        <v>4</v>
      </c>
      <c r="P219" s="82">
        <v>238.797</v>
      </c>
      <c r="Q219" s="84">
        <f t="shared" si="78"/>
        <v>5</v>
      </c>
      <c r="R219" s="82">
        <v>308.86500000000001</v>
      </c>
      <c r="S219" s="82">
        <v>0</v>
      </c>
      <c r="T219" s="85">
        <f t="shared" si="75"/>
        <v>733.62200000000007</v>
      </c>
    </row>
    <row r="220" spans="1:20" s="47" customFormat="1" ht="69" outlineLevel="1" x14ac:dyDescent="0.3">
      <c r="A220" s="76" t="s">
        <v>383</v>
      </c>
      <c r="B220" s="77" t="s">
        <v>385</v>
      </c>
      <c r="C220" s="78" t="s">
        <v>421</v>
      </c>
      <c r="D220" s="79" t="s">
        <v>491</v>
      </c>
      <c r="E220" s="80" t="s">
        <v>789</v>
      </c>
      <c r="F220" s="79" t="s">
        <v>120</v>
      </c>
      <c r="G220" s="79" t="s">
        <v>124</v>
      </c>
      <c r="H220" s="81">
        <v>45326</v>
      </c>
      <c r="I220" s="81">
        <v>45330</v>
      </c>
      <c r="J220" s="80" t="s">
        <v>108</v>
      </c>
      <c r="K220" s="82">
        <f t="shared" si="68"/>
        <v>174.94199999999998</v>
      </c>
      <c r="L220" s="82">
        <f t="shared" si="64"/>
        <v>379.20299999999997</v>
      </c>
      <c r="M220" s="82">
        <v>379.20299999999997</v>
      </c>
      <c r="N220" s="83">
        <v>0</v>
      </c>
      <c r="O220" s="84">
        <f t="shared" si="84"/>
        <v>4</v>
      </c>
      <c r="P220" s="82">
        <v>238.65799999999999</v>
      </c>
      <c r="Q220" s="84">
        <f t="shared" si="78"/>
        <v>5</v>
      </c>
      <c r="R220" s="82">
        <v>217.71700000000001</v>
      </c>
      <c r="S220" s="82">
        <v>39.131999999999998</v>
      </c>
      <c r="T220" s="85">
        <f t="shared" si="75"/>
        <v>874.70999999999992</v>
      </c>
    </row>
    <row r="221" spans="1:20" s="47" customFormat="1" ht="120.75" outlineLevel="1" x14ac:dyDescent="0.3">
      <c r="A221" s="76" t="s">
        <v>383</v>
      </c>
      <c r="B221" s="77" t="s">
        <v>386</v>
      </c>
      <c r="C221" s="78" t="s">
        <v>421</v>
      </c>
      <c r="D221" s="79" t="s">
        <v>491</v>
      </c>
      <c r="E221" s="80" t="s">
        <v>790</v>
      </c>
      <c r="F221" s="79" t="s">
        <v>120</v>
      </c>
      <c r="G221" s="79" t="s">
        <v>124</v>
      </c>
      <c r="H221" s="81">
        <v>45326</v>
      </c>
      <c r="I221" s="81">
        <v>45330</v>
      </c>
      <c r="J221" s="80" t="s">
        <v>108</v>
      </c>
      <c r="K221" s="82">
        <f t="shared" si="68"/>
        <v>170.28379999999999</v>
      </c>
      <c r="L221" s="82">
        <f t="shared" si="64"/>
        <v>379.20299999999997</v>
      </c>
      <c r="M221" s="82">
        <v>379.20299999999997</v>
      </c>
      <c r="N221" s="83">
        <v>0</v>
      </c>
      <c r="O221" s="84">
        <f t="shared" si="84"/>
        <v>4</v>
      </c>
      <c r="P221" s="82">
        <v>231.36699999999999</v>
      </c>
      <c r="Q221" s="84">
        <f t="shared" si="78"/>
        <v>5</v>
      </c>
      <c r="R221" s="82">
        <v>217.71700000000001</v>
      </c>
      <c r="S221" s="82">
        <v>23.132000000000001</v>
      </c>
      <c r="T221" s="85">
        <f t="shared" si="75"/>
        <v>851.41899999999987</v>
      </c>
    </row>
    <row r="222" spans="1:20" s="47" customFormat="1" ht="51.75" outlineLevel="1" x14ac:dyDescent="0.3">
      <c r="A222" s="76" t="s">
        <v>383</v>
      </c>
      <c r="B222" s="77" t="s">
        <v>387</v>
      </c>
      <c r="C222" s="78" t="s">
        <v>421</v>
      </c>
      <c r="D222" s="79" t="s">
        <v>493</v>
      </c>
      <c r="E222" s="80" t="s">
        <v>786</v>
      </c>
      <c r="F222" s="79" t="s">
        <v>120</v>
      </c>
      <c r="G222" s="79" t="s">
        <v>124</v>
      </c>
      <c r="H222" s="81">
        <v>45324</v>
      </c>
      <c r="I222" s="81">
        <v>45324</v>
      </c>
      <c r="J222" s="80" t="s">
        <v>259</v>
      </c>
      <c r="K222" s="82">
        <f t="shared" si="68"/>
        <v>32.725999999999999</v>
      </c>
      <c r="L222" s="82">
        <f t="shared" si="64"/>
        <v>0</v>
      </c>
      <c r="M222" s="82">
        <v>0</v>
      </c>
      <c r="N222" s="83">
        <v>0</v>
      </c>
      <c r="O222" s="84">
        <f t="shared" si="84"/>
        <v>0</v>
      </c>
      <c r="P222" s="82">
        <v>0</v>
      </c>
      <c r="Q222" s="84">
        <f t="shared" si="78"/>
        <v>1</v>
      </c>
      <c r="R222" s="82">
        <v>32.725999999999999</v>
      </c>
      <c r="S222" s="82">
        <v>0</v>
      </c>
      <c r="T222" s="85">
        <f t="shared" si="75"/>
        <v>32.725999999999999</v>
      </c>
    </row>
    <row r="223" spans="1:20" s="47" customFormat="1" ht="120.75" outlineLevel="1" x14ac:dyDescent="0.3">
      <c r="A223" s="76" t="s">
        <v>383</v>
      </c>
      <c r="B223" s="77" t="s">
        <v>388</v>
      </c>
      <c r="C223" s="78" t="s">
        <v>421</v>
      </c>
      <c r="D223" s="79" t="s">
        <v>494</v>
      </c>
      <c r="E223" s="80" t="s">
        <v>495</v>
      </c>
      <c r="F223" s="79" t="s">
        <v>120</v>
      </c>
      <c r="G223" s="79" t="s">
        <v>124</v>
      </c>
      <c r="H223" s="81">
        <v>45347</v>
      </c>
      <c r="I223" s="81">
        <v>45350</v>
      </c>
      <c r="J223" s="80" t="s">
        <v>108</v>
      </c>
      <c r="K223" s="82">
        <f t="shared" si="68"/>
        <v>205.48374999999999</v>
      </c>
      <c r="L223" s="82">
        <f t="shared" si="64"/>
        <v>348.15199999999999</v>
      </c>
      <c r="M223" s="82">
        <v>348.15199999999999</v>
      </c>
      <c r="N223" s="83">
        <v>0</v>
      </c>
      <c r="O223" s="84">
        <f t="shared" si="84"/>
        <v>3</v>
      </c>
      <c r="P223" s="82">
        <v>253.667</v>
      </c>
      <c r="Q223" s="84">
        <f t="shared" si="78"/>
        <v>4</v>
      </c>
      <c r="R223" s="82">
        <v>220.11600000000001</v>
      </c>
      <c r="S223" s="82">
        <v>0</v>
      </c>
      <c r="T223" s="85">
        <f t="shared" si="75"/>
        <v>821.93499999999995</v>
      </c>
    </row>
    <row r="224" spans="1:20" s="47" customFormat="1" ht="51.75" outlineLevel="1" x14ac:dyDescent="0.3">
      <c r="A224" s="76" t="s">
        <v>383</v>
      </c>
      <c r="B224" s="77" t="s">
        <v>389</v>
      </c>
      <c r="C224" s="78" t="s">
        <v>421</v>
      </c>
      <c r="D224" s="79" t="s">
        <v>496</v>
      </c>
      <c r="E224" s="80" t="s">
        <v>235</v>
      </c>
      <c r="F224" s="79" t="s">
        <v>120</v>
      </c>
      <c r="G224" s="79" t="s">
        <v>124</v>
      </c>
      <c r="H224" s="81">
        <v>45328</v>
      </c>
      <c r="I224" s="81">
        <v>45331</v>
      </c>
      <c r="J224" s="80" t="s">
        <v>108</v>
      </c>
      <c r="K224" s="82">
        <f t="shared" si="68"/>
        <v>228.42099999999999</v>
      </c>
      <c r="L224" s="82">
        <f t="shared" si="64"/>
        <v>440.12900000000002</v>
      </c>
      <c r="M224" s="82">
        <v>440.12900000000002</v>
      </c>
      <c r="N224" s="83">
        <v>0</v>
      </c>
      <c r="O224" s="84">
        <f t="shared" si="84"/>
        <v>3</v>
      </c>
      <c r="P224" s="82">
        <v>253.83199999999999</v>
      </c>
      <c r="Q224" s="84">
        <f t="shared" si="78"/>
        <v>4</v>
      </c>
      <c r="R224" s="82">
        <v>219.72300000000001</v>
      </c>
      <c r="S224" s="82">
        <v>0</v>
      </c>
      <c r="T224" s="85">
        <f t="shared" si="75"/>
        <v>913.68399999999997</v>
      </c>
    </row>
    <row r="225" spans="1:20" s="47" customFormat="1" ht="69" outlineLevel="1" x14ac:dyDescent="0.3">
      <c r="A225" s="76" t="s">
        <v>383</v>
      </c>
      <c r="B225" s="77" t="s">
        <v>390</v>
      </c>
      <c r="C225" s="78" t="s">
        <v>421</v>
      </c>
      <c r="D225" s="79" t="s">
        <v>496</v>
      </c>
      <c r="E225" s="80" t="s">
        <v>791</v>
      </c>
      <c r="F225" s="79" t="s">
        <v>120</v>
      </c>
      <c r="G225" s="79" t="s">
        <v>124</v>
      </c>
      <c r="H225" s="81">
        <v>45328</v>
      </c>
      <c r="I225" s="81">
        <v>45331</v>
      </c>
      <c r="J225" s="80" t="s">
        <v>108</v>
      </c>
      <c r="K225" s="82">
        <f t="shared" si="68"/>
        <v>221.79349999999999</v>
      </c>
      <c r="L225" s="82">
        <f t="shared" si="64"/>
        <v>403.512</v>
      </c>
      <c r="M225" s="82">
        <v>403.512</v>
      </c>
      <c r="N225" s="83">
        <v>0</v>
      </c>
      <c r="O225" s="84">
        <f t="shared" si="84"/>
        <v>3</v>
      </c>
      <c r="P225" s="82">
        <v>247.93899999999999</v>
      </c>
      <c r="Q225" s="84">
        <f t="shared" si="78"/>
        <v>4</v>
      </c>
      <c r="R225" s="82">
        <v>219.72300000000001</v>
      </c>
      <c r="S225" s="82">
        <v>16</v>
      </c>
      <c r="T225" s="85">
        <f t="shared" si="75"/>
        <v>887.17399999999998</v>
      </c>
    </row>
    <row r="226" spans="1:20" s="47" customFormat="1" ht="69" outlineLevel="1" x14ac:dyDescent="0.3">
      <c r="A226" s="76" t="s">
        <v>383</v>
      </c>
      <c r="B226" s="77" t="s">
        <v>391</v>
      </c>
      <c r="C226" s="78" t="s">
        <v>421</v>
      </c>
      <c r="D226" s="79" t="s">
        <v>497</v>
      </c>
      <c r="E226" s="80" t="s">
        <v>498</v>
      </c>
      <c r="F226" s="79" t="s">
        <v>120</v>
      </c>
      <c r="G226" s="79" t="s">
        <v>124</v>
      </c>
      <c r="H226" s="81">
        <v>45310</v>
      </c>
      <c r="I226" s="81">
        <v>45315</v>
      </c>
      <c r="J226" s="80" t="s">
        <v>103</v>
      </c>
      <c r="K226" s="82">
        <f t="shared" si="68"/>
        <v>143.88583333333335</v>
      </c>
      <c r="L226" s="82">
        <f t="shared" si="64"/>
        <v>152.42099999999999</v>
      </c>
      <c r="M226" s="82">
        <v>152.42099999999999</v>
      </c>
      <c r="N226" s="83">
        <v>0</v>
      </c>
      <c r="O226" s="84">
        <f t="shared" si="84"/>
        <v>5</v>
      </c>
      <c r="P226" s="82">
        <v>335.02600000000001</v>
      </c>
      <c r="Q226" s="84">
        <f t="shared" si="78"/>
        <v>6</v>
      </c>
      <c r="R226" s="82">
        <v>375.86799999999999</v>
      </c>
      <c r="S226" s="82">
        <v>0</v>
      </c>
      <c r="T226" s="85">
        <f t="shared" si="75"/>
        <v>863.31500000000005</v>
      </c>
    </row>
    <row r="227" spans="1:20" s="47" customFormat="1" ht="86.25" outlineLevel="1" x14ac:dyDescent="0.3">
      <c r="A227" s="76" t="s">
        <v>383</v>
      </c>
      <c r="B227" s="77" t="s">
        <v>392</v>
      </c>
      <c r="C227" s="78" t="s">
        <v>421</v>
      </c>
      <c r="D227" s="79" t="s">
        <v>499</v>
      </c>
      <c r="E227" s="80" t="s">
        <v>792</v>
      </c>
      <c r="F227" s="79" t="s">
        <v>120</v>
      </c>
      <c r="G227" s="79" t="s">
        <v>124</v>
      </c>
      <c r="H227" s="81">
        <v>45335</v>
      </c>
      <c r="I227" s="81">
        <v>45337</v>
      </c>
      <c r="J227" s="80" t="s">
        <v>101</v>
      </c>
      <c r="K227" s="82">
        <f t="shared" si="68"/>
        <v>53.958666666666666</v>
      </c>
      <c r="L227" s="82">
        <f t="shared" si="64"/>
        <v>100</v>
      </c>
      <c r="M227" s="82">
        <v>100</v>
      </c>
      <c r="N227" s="83">
        <v>0</v>
      </c>
      <c r="O227" s="84">
        <f t="shared" si="84"/>
        <v>2</v>
      </c>
      <c r="P227" s="82">
        <v>0</v>
      </c>
      <c r="Q227" s="84">
        <f t="shared" si="78"/>
        <v>3</v>
      </c>
      <c r="R227" s="82">
        <v>61.875999999999998</v>
      </c>
      <c r="S227" s="82">
        <v>0</v>
      </c>
      <c r="T227" s="85">
        <f t="shared" si="75"/>
        <v>161.876</v>
      </c>
    </row>
    <row r="228" spans="1:20" s="47" customFormat="1" ht="69" outlineLevel="1" x14ac:dyDescent="0.3">
      <c r="A228" s="76" t="s">
        <v>383</v>
      </c>
      <c r="B228" s="77" t="s">
        <v>393</v>
      </c>
      <c r="C228" s="78" t="s">
        <v>421</v>
      </c>
      <c r="D228" s="79" t="s">
        <v>500</v>
      </c>
      <c r="E228" s="80" t="s">
        <v>793</v>
      </c>
      <c r="F228" s="79" t="s">
        <v>120</v>
      </c>
      <c r="G228" s="79" t="s">
        <v>124</v>
      </c>
      <c r="H228" s="81">
        <v>45342</v>
      </c>
      <c r="I228" s="81">
        <v>45346</v>
      </c>
      <c r="J228" s="80" t="s">
        <v>108</v>
      </c>
      <c r="K228" s="82">
        <f t="shared" si="68"/>
        <v>152.9676</v>
      </c>
      <c r="L228" s="82">
        <f t="shared" si="64"/>
        <v>368.05200000000002</v>
      </c>
      <c r="M228" s="82">
        <v>368.05200000000002</v>
      </c>
      <c r="N228" s="83">
        <v>0</v>
      </c>
      <c r="O228" s="84">
        <f t="shared" si="84"/>
        <v>4</v>
      </c>
      <c r="P228" s="82">
        <v>175.596</v>
      </c>
      <c r="Q228" s="84">
        <f t="shared" si="78"/>
        <v>5</v>
      </c>
      <c r="R228" s="82">
        <v>221.19</v>
      </c>
      <c r="S228" s="82">
        <v>0</v>
      </c>
      <c r="T228" s="85">
        <f t="shared" si="75"/>
        <v>764.83799999999997</v>
      </c>
    </row>
    <row r="229" spans="1:20" s="47" customFormat="1" ht="86.25" outlineLevel="1" x14ac:dyDescent="0.3">
      <c r="A229" s="76" t="s">
        <v>383</v>
      </c>
      <c r="B229" s="77" t="s">
        <v>394</v>
      </c>
      <c r="C229" s="78" t="s">
        <v>421</v>
      </c>
      <c r="D229" s="79" t="s">
        <v>501</v>
      </c>
      <c r="E229" s="80" t="s">
        <v>502</v>
      </c>
      <c r="F229" s="79" t="s">
        <v>120</v>
      </c>
      <c r="G229" s="79" t="s">
        <v>124</v>
      </c>
      <c r="H229" s="81">
        <v>45355</v>
      </c>
      <c r="I229" s="81">
        <v>45359</v>
      </c>
      <c r="J229" s="80" t="s">
        <v>503</v>
      </c>
      <c r="K229" s="82">
        <f t="shared" si="68"/>
        <v>211.22600000000003</v>
      </c>
      <c r="L229" s="82">
        <f t="shared" si="64"/>
        <v>659.60400000000004</v>
      </c>
      <c r="M229" s="82">
        <v>659.60400000000004</v>
      </c>
      <c r="N229" s="83">
        <v>0</v>
      </c>
      <c r="O229" s="84">
        <f t="shared" si="84"/>
        <v>4</v>
      </c>
      <c r="P229" s="82">
        <v>229.44200000000001</v>
      </c>
      <c r="Q229" s="84">
        <f t="shared" si="78"/>
        <v>5</v>
      </c>
      <c r="R229" s="82">
        <v>143.19900000000001</v>
      </c>
      <c r="S229" s="82">
        <v>23.885000000000002</v>
      </c>
      <c r="T229" s="85">
        <f t="shared" si="75"/>
        <v>1056.1300000000001</v>
      </c>
    </row>
    <row r="230" spans="1:20" s="47" customFormat="1" ht="86.25" outlineLevel="1" x14ac:dyDescent="0.3">
      <c r="A230" s="76" t="s">
        <v>383</v>
      </c>
      <c r="B230" s="77" t="s">
        <v>395</v>
      </c>
      <c r="C230" s="78" t="s">
        <v>421</v>
      </c>
      <c r="D230" s="79" t="s">
        <v>501</v>
      </c>
      <c r="E230" s="80" t="s">
        <v>177</v>
      </c>
      <c r="F230" s="79" t="s">
        <v>120</v>
      </c>
      <c r="G230" s="79" t="s">
        <v>124</v>
      </c>
      <c r="H230" s="81">
        <v>45355</v>
      </c>
      <c r="I230" s="81">
        <v>45359</v>
      </c>
      <c r="J230" s="80" t="s">
        <v>503</v>
      </c>
      <c r="K230" s="82">
        <f t="shared" si="68"/>
        <v>211.22600000000003</v>
      </c>
      <c r="L230" s="82">
        <f t="shared" si="64"/>
        <v>659.60400000000004</v>
      </c>
      <c r="M230" s="82">
        <v>659.60400000000004</v>
      </c>
      <c r="N230" s="83">
        <v>0</v>
      </c>
      <c r="O230" s="84">
        <f t="shared" si="84"/>
        <v>4</v>
      </c>
      <c r="P230" s="82">
        <v>229.44200000000001</v>
      </c>
      <c r="Q230" s="84">
        <f t="shared" si="78"/>
        <v>5</v>
      </c>
      <c r="R230" s="82">
        <v>143.19900000000001</v>
      </c>
      <c r="S230" s="82">
        <v>23.885000000000002</v>
      </c>
      <c r="T230" s="85">
        <f t="shared" si="75"/>
        <v>1056.1300000000001</v>
      </c>
    </row>
    <row r="231" spans="1:20" s="47" customFormat="1" ht="86.25" outlineLevel="1" x14ac:dyDescent="0.3">
      <c r="A231" s="76" t="s">
        <v>383</v>
      </c>
      <c r="B231" s="77" t="s">
        <v>396</v>
      </c>
      <c r="C231" s="78" t="s">
        <v>421</v>
      </c>
      <c r="D231" s="79" t="s">
        <v>504</v>
      </c>
      <c r="E231" s="80" t="s">
        <v>505</v>
      </c>
      <c r="F231" s="79" t="s">
        <v>120</v>
      </c>
      <c r="G231" s="79" t="s">
        <v>124</v>
      </c>
      <c r="H231" s="81">
        <v>45347</v>
      </c>
      <c r="I231" s="81">
        <v>45350</v>
      </c>
      <c r="J231" s="80" t="s">
        <v>108</v>
      </c>
      <c r="K231" s="82">
        <f t="shared" si="68"/>
        <v>230.09825000000001</v>
      </c>
      <c r="L231" s="82">
        <f t="shared" si="64"/>
        <v>439.22899999999998</v>
      </c>
      <c r="M231" s="82">
        <v>439.22899999999998</v>
      </c>
      <c r="N231" s="83">
        <v>0</v>
      </c>
      <c r="O231" s="84">
        <f t="shared" si="84"/>
        <v>3</v>
      </c>
      <c r="P231" s="82">
        <v>261.048</v>
      </c>
      <c r="Q231" s="84">
        <f t="shared" si="78"/>
        <v>4</v>
      </c>
      <c r="R231" s="82">
        <v>220.11600000000001</v>
      </c>
      <c r="S231" s="82">
        <v>0</v>
      </c>
      <c r="T231" s="85">
        <f t="shared" si="75"/>
        <v>920.39300000000003</v>
      </c>
    </row>
    <row r="232" spans="1:20" s="47" customFormat="1" ht="86.25" outlineLevel="1" x14ac:dyDescent="0.3">
      <c r="A232" s="76" t="s">
        <v>383</v>
      </c>
      <c r="B232" s="77" t="s">
        <v>397</v>
      </c>
      <c r="C232" s="78" t="s">
        <v>421</v>
      </c>
      <c r="D232" s="79" t="s">
        <v>506</v>
      </c>
      <c r="E232" s="80" t="s">
        <v>794</v>
      </c>
      <c r="F232" s="79" t="s">
        <v>120</v>
      </c>
      <c r="G232" s="79" t="s">
        <v>124</v>
      </c>
      <c r="H232" s="81">
        <v>45342</v>
      </c>
      <c r="I232" s="81">
        <v>45345</v>
      </c>
      <c r="J232" s="80" t="s">
        <v>104</v>
      </c>
      <c r="K232" s="82">
        <f t="shared" si="68"/>
        <v>111.3605</v>
      </c>
      <c r="L232" s="82">
        <f t="shared" si="64"/>
        <v>188.45699999999999</v>
      </c>
      <c r="M232" s="82">
        <v>188.45699999999999</v>
      </c>
      <c r="N232" s="83">
        <v>0</v>
      </c>
      <c r="O232" s="84">
        <f t="shared" si="84"/>
        <v>3</v>
      </c>
      <c r="P232" s="82">
        <v>103.34399999999999</v>
      </c>
      <c r="Q232" s="84">
        <f t="shared" si="78"/>
        <v>4</v>
      </c>
      <c r="R232" s="82">
        <v>153.64099999999999</v>
      </c>
      <c r="S232" s="82">
        <v>0</v>
      </c>
      <c r="T232" s="85">
        <f t="shared" si="75"/>
        <v>445.44200000000001</v>
      </c>
    </row>
    <row r="233" spans="1:20" s="47" customFormat="1" ht="86.25" outlineLevel="1" x14ac:dyDescent="0.3">
      <c r="A233" s="76" t="s">
        <v>383</v>
      </c>
      <c r="B233" s="77" t="s">
        <v>398</v>
      </c>
      <c r="C233" s="78" t="s">
        <v>421</v>
      </c>
      <c r="D233" s="79" t="s">
        <v>506</v>
      </c>
      <c r="E233" s="80" t="s">
        <v>795</v>
      </c>
      <c r="F233" s="79" t="s">
        <v>120</v>
      </c>
      <c r="G233" s="79" t="s">
        <v>124</v>
      </c>
      <c r="H233" s="81">
        <v>45342</v>
      </c>
      <c r="I233" s="81">
        <v>45345</v>
      </c>
      <c r="J233" s="80" t="s">
        <v>104</v>
      </c>
      <c r="K233" s="82">
        <f t="shared" si="68"/>
        <v>111.3605</v>
      </c>
      <c r="L233" s="82">
        <f t="shared" si="64"/>
        <v>188.45699999999999</v>
      </c>
      <c r="M233" s="82">
        <v>188.45699999999999</v>
      </c>
      <c r="N233" s="83">
        <v>0</v>
      </c>
      <c r="O233" s="84">
        <f t="shared" si="84"/>
        <v>3</v>
      </c>
      <c r="P233" s="82">
        <v>103.34399999999999</v>
      </c>
      <c r="Q233" s="84">
        <f t="shared" si="78"/>
        <v>4</v>
      </c>
      <c r="R233" s="82">
        <v>153.64099999999999</v>
      </c>
      <c r="S233" s="82">
        <v>0</v>
      </c>
      <c r="T233" s="85">
        <f t="shared" si="75"/>
        <v>445.44200000000001</v>
      </c>
    </row>
    <row r="234" spans="1:20" s="47" customFormat="1" ht="86.25" outlineLevel="1" x14ac:dyDescent="0.3">
      <c r="A234" s="76" t="s">
        <v>383</v>
      </c>
      <c r="B234" s="77" t="s">
        <v>399</v>
      </c>
      <c r="C234" s="78" t="s">
        <v>421</v>
      </c>
      <c r="D234" s="79" t="s">
        <v>506</v>
      </c>
      <c r="E234" s="80" t="s">
        <v>796</v>
      </c>
      <c r="F234" s="79" t="s">
        <v>120</v>
      </c>
      <c r="G234" s="79" t="s">
        <v>124</v>
      </c>
      <c r="H234" s="81">
        <v>45342</v>
      </c>
      <c r="I234" s="81">
        <v>45345</v>
      </c>
      <c r="J234" s="80" t="s">
        <v>104</v>
      </c>
      <c r="K234" s="82">
        <f t="shared" si="68"/>
        <v>111.3605</v>
      </c>
      <c r="L234" s="82">
        <f t="shared" si="64"/>
        <v>188.45699999999999</v>
      </c>
      <c r="M234" s="82">
        <v>188.45699999999999</v>
      </c>
      <c r="N234" s="83">
        <v>0</v>
      </c>
      <c r="O234" s="84">
        <f t="shared" si="84"/>
        <v>3</v>
      </c>
      <c r="P234" s="82">
        <v>103.34399999999999</v>
      </c>
      <c r="Q234" s="84">
        <f t="shared" si="78"/>
        <v>4</v>
      </c>
      <c r="R234" s="82">
        <v>153.64099999999999</v>
      </c>
      <c r="S234" s="82">
        <v>0</v>
      </c>
      <c r="T234" s="85">
        <f t="shared" si="75"/>
        <v>445.44200000000001</v>
      </c>
    </row>
    <row r="235" spans="1:20" s="47" customFormat="1" ht="86.25" outlineLevel="1" x14ac:dyDescent="0.3">
      <c r="A235" s="76" t="s">
        <v>383</v>
      </c>
      <c r="B235" s="77" t="s">
        <v>400</v>
      </c>
      <c r="C235" s="78" t="s">
        <v>421</v>
      </c>
      <c r="D235" s="79" t="s">
        <v>508</v>
      </c>
      <c r="E235" s="80" t="s">
        <v>797</v>
      </c>
      <c r="F235" s="79" t="s">
        <v>120</v>
      </c>
      <c r="G235" s="79" t="s">
        <v>124</v>
      </c>
      <c r="H235" s="81">
        <v>45348</v>
      </c>
      <c r="I235" s="81">
        <v>45352</v>
      </c>
      <c r="J235" s="80" t="s">
        <v>109</v>
      </c>
      <c r="K235" s="82">
        <f t="shared" si="68"/>
        <v>139.60219999999998</v>
      </c>
      <c r="L235" s="82">
        <f t="shared" si="64"/>
        <v>393.38600000000002</v>
      </c>
      <c r="M235" s="82">
        <v>393.38600000000002</v>
      </c>
      <c r="N235" s="83">
        <v>0</v>
      </c>
      <c r="O235" s="84">
        <f t="shared" si="84"/>
        <v>4</v>
      </c>
      <c r="P235" s="82">
        <v>159.13499999999999</v>
      </c>
      <c r="Q235" s="84">
        <f t="shared" si="78"/>
        <v>5</v>
      </c>
      <c r="R235" s="82">
        <v>145.49</v>
      </c>
      <c r="S235" s="82">
        <v>0</v>
      </c>
      <c r="T235" s="85">
        <f t="shared" si="75"/>
        <v>698.01099999999997</v>
      </c>
    </row>
    <row r="236" spans="1:20" s="47" customFormat="1" ht="86.25" outlineLevel="1" x14ac:dyDescent="0.3">
      <c r="A236" s="76" t="s">
        <v>383</v>
      </c>
      <c r="B236" s="77" t="s">
        <v>401</v>
      </c>
      <c r="C236" s="78" t="s">
        <v>421</v>
      </c>
      <c r="D236" s="79" t="s">
        <v>508</v>
      </c>
      <c r="E236" s="80" t="s">
        <v>798</v>
      </c>
      <c r="F236" s="79" t="s">
        <v>120</v>
      </c>
      <c r="G236" s="79" t="s">
        <v>124</v>
      </c>
      <c r="H236" s="81">
        <v>45348</v>
      </c>
      <c r="I236" s="81">
        <v>45352</v>
      </c>
      <c r="J236" s="80" t="s">
        <v>109</v>
      </c>
      <c r="K236" s="82">
        <f t="shared" si="68"/>
        <v>148.97919999999999</v>
      </c>
      <c r="L236" s="82">
        <f t="shared" si="64"/>
        <v>440.274</v>
      </c>
      <c r="M236" s="82">
        <v>440.274</v>
      </c>
      <c r="N236" s="83">
        <v>0</v>
      </c>
      <c r="O236" s="84">
        <f t="shared" si="84"/>
        <v>4</v>
      </c>
      <c r="P236" s="82">
        <v>159.13200000000001</v>
      </c>
      <c r="Q236" s="84">
        <f t="shared" si="78"/>
        <v>5</v>
      </c>
      <c r="R236" s="82">
        <v>145.49</v>
      </c>
      <c r="S236" s="82">
        <v>0</v>
      </c>
      <c r="T236" s="85">
        <f t="shared" si="75"/>
        <v>744.89599999999996</v>
      </c>
    </row>
    <row r="237" spans="1:20" s="47" customFormat="1" ht="69" outlineLevel="1" x14ac:dyDescent="0.3">
      <c r="A237" s="76" t="s">
        <v>383</v>
      </c>
      <c r="B237" s="77" t="s">
        <v>402</v>
      </c>
      <c r="C237" s="78" t="s">
        <v>421</v>
      </c>
      <c r="D237" s="79" t="s">
        <v>509</v>
      </c>
      <c r="E237" s="80" t="s">
        <v>784</v>
      </c>
      <c r="F237" s="79" t="s">
        <v>120</v>
      </c>
      <c r="G237" s="79" t="s">
        <v>124</v>
      </c>
      <c r="H237" s="81">
        <v>45347</v>
      </c>
      <c r="I237" s="81">
        <v>45353</v>
      </c>
      <c r="J237" s="80" t="s">
        <v>179</v>
      </c>
      <c r="K237" s="82">
        <f t="shared" si="68"/>
        <v>79.77128571428571</v>
      </c>
      <c r="L237" s="82">
        <f t="shared" si="64"/>
        <v>173.80199999999999</v>
      </c>
      <c r="M237" s="82">
        <v>173.80199999999999</v>
      </c>
      <c r="N237" s="83">
        <v>0</v>
      </c>
      <c r="O237" s="84">
        <f t="shared" si="84"/>
        <v>6</v>
      </c>
      <c r="P237" s="82">
        <v>169.595</v>
      </c>
      <c r="Q237" s="84">
        <f t="shared" si="78"/>
        <v>7</v>
      </c>
      <c r="R237" s="82">
        <v>215.00200000000001</v>
      </c>
      <c r="S237" s="82">
        <v>0</v>
      </c>
      <c r="T237" s="85">
        <f t="shared" si="75"/>
        <v>558.399</v>
      </c>
    </row>
    <row r="238" spans="1:20" s="47" customFormat="1" ht="120.75" outlineLevel="1" x14ac:dyDescent="0.3">
      <c r="A238" s="76" t="s">
        <v>383</v>
      </c>
      <c r="B238" s="77" t="s">
        <v>403</v>
      </c>
      <c r="C238" s="78" t="s">
        <v>421</v>
      </c>
      <c r="D238" s="79" t="s">
        <v>509</v>
      </c>
      <c r="E238" s="80" t="s">
        <v>799</v>
      </c>
      <c r="F238" s="79" t="s">
        <v>120</v>
      </c>
      <c r="G238" s="79" t="s">
        <v>124</v>
      </c>
      <c r="H238" s="81">
        <v>45347</v>
      </c>
      <c r="I238" s="81">
        <v>45353</v>
      </c>
      <c r="J238" s="80" t="s">
        <v>179</v>
      </c>
      <c r="K238" s="82">
        <f t="shared" si="68"/>
        <v>75.9922857142857</v>
      </c>
      <c r="L238" s="82">
        <f t="shared" si="64"/>
        <v>173.80199999999999</v>
      </c>
      <c r="M238" s="82">
        <v>173.80199999999999</v>
      </c>
      <c r="N238" s="83">
        <v>0</v>
      </c>
      <c r="O238" s="84">
        <f t="shared" si="84"/>
        <v>6</v>
      </c>
      <c r="P238" s="82">
        <v>143.142</v>
      </c>
      <c r="Q238" s="84">
        <f t="shared" si="78"/>
        <v>7</v>
      </c>
      <c r="R238" s="82">
        <v>215.00200000000001</v>
      </c>
      <c r="S238" s="82">
        <v>0</v>
      </c>
      <c r="T238" s="85">
        <f t="shared" si="75"/>
        <v>531.94599999999991</v>
      </c>
    </row>
    <row r="239" spans="1:20" s="47" customFormat="1" ht="51.75" outlineLevel="1" x14ac:dyDescent="0.3">
      <c r="A239" s="76" t="s">
        <v>383</v>
      </c>
      <c r="B239" s="77" t="s">
        <v>404</v>
      </c>
      <c r="C239" s="78" t="s">
        <v>421</v>
      </c>
      <c r="D239" s="79" t="s">
        <v>510</v>
      </c>
      <c r="E239" s="80" t="s">
        <v>800</v>
      </c>
      <c r="F239" s="79" t="s">
        <v>120</v>
      </c>
      <c r="G239" s="79" t="s">
        <v>124</v>
      </c>
      <c r="H239" s="81">
        <v>45350</v>
      </c>
      <c r="I239" s="81">
        <v>45353</v>
      </c>
      <c r="J239" s="80" t="s">
        <v>104</v>
      </c>
      <c r="K239" s="82">
        <f t="shared" si="68"/>
        <v>81.927999999999997</v>
      </c>
      <c r="L239" s="82">
        <f t="shared" ref="L239:L276" si="85">+M239+N239</f>
        <v>212.56399999999999</v>
      </c>
      <c r="M239" s="82">
        <v>212.56399999999999</v>
      </c>
      <c r="N239" s="83">
        <v>0</v>
      </c>
      <c r="O239" s="84">
        <f t="shared" si="84"/>
        <v>3</v>
      </c>
      <c r="P239" s="82">
        <v>0</v>
      </c>
      <c r="Q239" s="84">
        <f t="shared" si="78"/>
        <v>4</v>
      </c>
      <c r="R239" s="82">
        <v>115.148</v>
      </c>
      <c r="S239" s="82">
        <v>0</v>
      </c>
      <c r="T239" s="85">
        <f t="shared" si="75"/>
        <v>327.71199999999999</v>
      </c>
    </row>
    <row r="240" spans="1:20" s="47" customFormat="1" ht="69" outlineLevel="1" x14ac:dyDescent="0.3">
      <c r="A240" s="76" t="s">
        <v>383</v>
      </c>
      <c r="B240" s="77" t="s">
        <v>405</v>
      </c>
      <c r="C240" s="78" t="s">
        <v>421</v>
      </c>
      <c r="D240" s="79" t="s">
        <v>510</v>
      </c>
      <c r="E240" s="80" t="s">
        <v>801</v>
      </c>
      <c r="F240" s="79" t="s">
        <v>120</v>
      </c>
      <c r="G240" s="79" t="s">
        <v>124</v>
      </c>
      <c r="H240" s="81">
        <v>45350</v>
      </c>
      <c r="I240" s="81">
        <v>45353</v>
      </c>
      <c r="J240" s="80" t="s">
        <v>104</v>
      </c>
      <c r="K240" s="82">
        <f t="shared" si="68"/>
        <v>109.25174999999999</v>
      </c>
      <c r="L240" s="82">
        <f t="shared" si="85"/>
        <v>212.56399999999999</v>
      </c>
      <c r="M240" s="82">
        <v>212.56399999999999</v>
      </c>
      <c r="N240" s="83">
        <v>0</v>
      </c>
      <c r="O240" s="84">
        <f t="shared" si="84"/>
        <v>3</v>
      </c>
      <c r="P240" s="82">
        <v>109.295</v>
      </c>
      <c r="Q240" s="84">
        <f t="shared" si="78"/>
        <v>4</v>
      </c>
      <c r="R240" s="82">
        <v>115.148</v>
      </c>
      <c r="S240" s="82">
        <v>0</v>
      </c>
      <c r="T240" s="85">
        <f t="shared" si="75"/>
        <v>437.00699999999995</v>
      </c>
    </row>
    <row r="241" spans="1:20" s="47" customFormat="1" ht="103.5" outlineLevel="1" x14ac:dyDescent="0.3">
      <c r="A241" s="76" t="s">
        <v>383</v>
      </c>
      <c r="B241" s="77" t="s">
        <v>406</v>
      </c>
      <c r="C241" s="78" t="s">
        <v>421</v>
      </c>
      <c r="D241" s="79" t="s">
        <v>510</v>
      </c>
      <c r="E241" s="80" t="s">
        <v>802</v>
      </c>
      <c r="F241" s="79" t="s">
        <v>120</v>
      </c>
      <c r="G241" s="79" t="s">
        <v>124</v>
      </c>
      <c r="H241" s="81">
        <v>45350</v>
      </c>
      <c r="I241" s="81">
        <v>45353</v>
      </c>
      <c r="J241" s="80" t="s">
        <v>104</v>
      </c>
      <c r="K241" s="82">
        <f t="shared" si="68"/>
        <v>106.21549999999999</v>
      </c>
      <c r="L241" s="82">
        <f t="shared" si="85"/>
        <v>212.56399999999999</v>
      </c>
      <c r="M241" s="82">
        <v>212.56399999999999</v>
      </c>
      <c r="N241" s="83">
        <v>0</v>
      </c>
      <c r="O241" s="84">
        <f t="shared" si="84"/>
        <v>3</v>
      </c>
      <c r="P241" s="82">
        <v>97.15</v>
      </c>
      <c r="Q241" s="84">
        <f t="shared" si="78"/>
        <v>4</v>
      </c>
      <c r="R241" s="82">
        <v>115.148</v>
      </c>
      <c r="S241" s="82">
        <v>0</v>
      </c>
      <c r="T241" s="85">
        <f t="shared" si="75"/>
        <v>424.86199999999997</v>
      </c>
    </row>
    <row r="242" spans="1:20" s="47" customFormat="1" ht="69" outlineLevel="1" x14ac:dyDescent="0.3">
      <c r="A242" s="76" t="s">
        <v>383</v>
      </c>
      <c r="B242" s="77" t="s">
        <v>407</v>
      </c>
      <c r="C242" s="78" t="s">
        <v>421</v>
      </c>
      <c r="D242" s="79" t="s">
        <v>510</v>
      </c>
      <c r="E242" s="80" t="s">
        <v>789</v>
      </c>
      <c r="F242" s="79" t="s">
        <v>120</v>
      </c>
      <c r="G242" s="79" t="s">
        <v>124</v>
      </c>
      <c r="H242" s="81">
        <v>45350</v>
      </c>
      <c r="I242" s="81">
        <v>45353</v>
      </c>
      <c r="J242" s="80" t="s">
        <v>104</v>
      </c>
      <c r="K242" s="82">
        <f t="shared" si="68"/>
        <v>106.21549999999999</v>
      </c>
      <c r="L242" s="82">
        <f t="shared" si="85"/>
        <v>212.56399999999999</v>
      </c>
      <c r="M242" s="82">
        <v>212.56399999999999</v>
      </c>
      <c r="N242" s="83">
        <v>0</v>
      </c>
      <c r="O242" s="84">
        <f t="shared" si="84"/>
        <v>3</v>
      </c>
      <c r="P242" s="82">
        <v>97.15</v>
      </c>
      <c r="Q242" s="84">
        <f t="shared" si="78"/>
        <v>4</v>
      </c>
      <c r="R242" s="82">
        <v>115.148</v>
      </c>
      <c r="S242" s="82">
        <v>0</v>
      </c>
      <c r="T242" s="85">
        <f t="shared" si="75"/>
        <v>424.86199999999997</v>
      </c>
    </row>
    <row r="243" spans="1:20" s="47" customFormat="1" ht="103.5" outlineLevel="1" x14ac:dyDescent="0.3">
      <c r="A243" s="76" t="s">
        <v>383</v>
      </c>
      <c r="B243" s="77" t="s">
        <v>408</v>
      </c>
      <c r="C243" s="78" t="s">
        <v>421</v>
      </c>
      <c r="D243" s="79" t="s">
        <v>511</v>
      </c>
      <c r="E243" s="80" t="s">
        <v>512</v>
      </c>
      <c r="F243" s="79" t="s">
        <v>120</v>
      </c>
      <c r="G243" s="79" t="s">
        <v>124</v>
      </c>
      <c r="H243" s="81">
        <v>45349</v>
      </c>
      <c r="I243" s="81">
        <v>45352</v>
      </c>
      <c r="J243" s="80" t="s">
        <v>513</v>
      </c>
      <c r="K243" s="82">
        <f t="shared" si="68"/>
        <v>117.31174999999999</v>
      </c>
      <c r="L243" s="82">
        <f t="shared" si="85"/>
        <v>325.85899999999998</v>
      </c>
      <c r="M243" s="82">
        <v>325.85899999999998</v>
      </c>
      <c r="N243" s="83">
        <v>0</v>
      </c>
      <c r="O243" s="84">
        <f t="shared" si="84"/>
        <v>3</v>
      </c>
      <c r="P243" s="82">
        <v>62.56</v>
      </c>
      <c r="Q243" s="84">
        <f t="shared" si="78"/>
        <v>4</v>
      </c>
      <c r="R243" s="82">
        <v>80.828000000000003</v>
      </c>
      <c r="S243" s="82">
        <v>0</v>
      </c>
      <c r="T243" s="85">
        <f t="shared" si="75"/>
        <v>469.24699999999996</v>
      </c>
    </row>
    <row r="244" spans="1:20" s="47" customFormat="1" ht="86.25" outlineLevel="1" x14ac:dyDescent="0.3">
      <c r="A244" s="76" t="s">
        <v>383</v>
      </c>
      <c r="B244" s="77" t="s">
        <v>514</v>
      </c>
      <c r="C244" s="78" t="s">
        <v>421</v>
      </c>
      <c r="D244" s="79" t="s">
        <v>511</v>
      </c>
      <c r="E244" s="80" t="s">
        <v>522</v>
      </c>
      <c r="F244" s="79" t="s">
        <v>120</v>
      </c>
      <c r="G244" s="79" t="s">
        <v>124</v>
      </c>
      <c r="H244" s="81">
        <v>45349</v>
      </c>
      <c r="I244" s="81">
        <v>45352</v>
      </c>
      <c r="J244" s="80" t="s">
        <v>513</v>
      </c>
      <c r="K244" s="82">
        <f t="shared" ref="K244:K251" si="86">T244/Q244</f>
        <v>117.31174999999999</v>
      </c>
      <c r="L244" s="82">
        <f t="shared" ref="L244:L251" si="87">+M244+N244</f>
        <v>325.85899999999998</v>
      </c>
      <c r="M244" s="82">
        <v>325.85899999999998</v>
      </c>
      <c r="N244" s="83">
        <v>0</v>
      </c>
      <c r="O244" s="84">
        <f t="shared" ref="O244:O251" si="88">I244-H244</f>
        <v>3</v>
      </c>
      <c r="P244" s="82">
        <v>62.56</v>
      </c>
      <c r="Q244" s="84">
        <f t="shared" ref="Q244:Q251" si="89">I244-H244+1</f>
        <v>4</v>
      </c>
      <c r="R244" s="82">
        <v>80.828000000000003</v>
      </c>
      <c r="S244" s="82">
        <v>0</v>
      </c>
      <c r="T244" s="85">
        <f t="shared" si="75"/>
        <v>469.24699999999996</v>
      </c>
    </row>
    <row r="245" spans="1:20" s="47" customFormat="1" ht="51.75" outlineLevel="1" x14ac:dyDescent="0.3">
      <c r="A245" s="76" t="s">
        <v>383</v>
      </c>
      <c r="B245" s="77" t="s">
        <v>515</v>
      </c>
      <c r="C245" s="78" t="s">
        <v>421</v>
      </c>
      <c r="D245" s="79" t="s">
        <v>523</v>
      </c>
      <c r="E245" s="80" t="s">
        <v>235</v>
      </c>
      <c r="F245" s="79" t="s">
        <v>120</v>
      </c>
      <c r="G245" s="79" t="s">
        <v>124</v>
      </c>
      <c r="H245" s="81">
        <v>45361</v>
      </c>
      <c r="I245" s="81">
        <v>45367</v>
      </c>
      <c r="J245" s="80" t="s">
        <v>108</v>
      </c>
      <c r="K245" s="82">
        <f t="shared" si="86"/>
        <v>149.45085714285713</v>
      </c>
      <c r="L245" s="82">
        <f t="shared" si="87"/>
        <v>235.97800000000001</v>
      </c>
      <c r="M245" s="82">
        <v>235.97800000000001</v>
      </c>
      <c r="N245" s="83">
        <v>0</v>
      </c>
      <c r="O245" s="84">
        <f t="shared" si="88"/>
        <v>6</v>
      </c>
      <c r="P245" s="82">
        <v>407.774</v>
      </c>
      <c r="Q245" s="84">
        <f t="shared" si="89"/>
        <v>7</v>
      </c>
      <c r="R245" s="82">
        <v>386.404</v>
      </c>
      <c r="S245" s="82">
        <v>16</v>
      </c>
      <c r="T245" s="85">
        <f t="shared" si="75"/>
        <v>1046.1559999999999</v>
      </c>
    </row>
    <row r="246" spans="1:20" s="47" customFormat="1" ht="120.75" outlineLevel="1" x14ac:dyDescent="0.3">
      <c r="A246" s="76" t="s">
        <v>383</v>
      </c>
      <c r="B246" s="77" t="s">
        <v>516</v>
      </c>
      <c r="C246" s="78" t="s">
        <v>421</v>
      </c>
      <c r="D246" s="79" t="s">
        <v>523</v>
      </c>
      <c r="E246" s="80" t="s">
        <v>524</v>
      </c>
      <c r="F246" s="79" t="s">
        <v>120</v>
      </c>
      <c r="G246" s="79" t="s">
        <v>124</v>
      </c>
      <c r="H246" s="81">
        <v>45361</v>
      </c>
      <c r="I246" s="81">
        <v>45367</v>
      </c>
      <c r="J246" s="80" t="s">
        <v>108</v>
      </c>
      <c r="K246" s="82">
        <f t="shared" si="86"/>
        <v>149.45085714285713</v>
      </c>
      <c r="L246" s="82">
        <f t="shared" si="87"/>
        <v>235.97800000000001</v>
      </c>
      <c r="M246" s="82">
        <v>235.97800000000001</v>
      </c>
      <c r="N246" s="83">
        <v>0</v>
      </c>
      <c r="O246" s="84">
        <f t="shared" si="88"/>
        <v>6</v>
      </c>
      <c r="P246" s="82">
        <v>407.774</v>
      </c>
      <c r="Q246" s="84">
        <f t="shared" si="89"/>
        <v>7</v>
      </c>
      <c r="R246" s="82">
        <v>386.404</v>
      </c>
      <c r="S246" s="82">
        <v>16</v>
      </c>
      <c r="T246" s="85">
        <f t="shared" si="75"/>
        <v>1046.1559999999999</v>
      </c>
    </row>
    <row r="247" spans="1:20" s="47" customFormat="1" ht="69" outlineLevel="1" x14ac:dyDescent="0.3">
      <c r="A247" s="76" t="s">
        <v>383</v>
      </c>
      <c r="B247" s="77" t="s">
        <v>517</v>
      </c>
      <c r="C247" s="78" t="s">
        <v>421</v>
      </c>
      <c r="D247" s="79" t="s">
        <v>525</v>
      </c>
      <c r="E247" s="80" t="s">
        <v>492</v>
      </c>
      <c r="F247" s="79" t="s">
        <v>120</v>
      </c>
      <c r="G247" s="79" t="s">
        <v>124</v>
      </c>
      <c r="H247" s="81">
        <v>45355</v>
      </c>
      <c r="I247" s="81">
        <v>45358</v>
      </c>
      <c r="J247" s="80" t="s">
        <v>179</v>
      </c>
      <c r="K247" s="82">
        <f t="shared" si="86"/>
        <v>88.063500000000005</v>
      </c>
      <c r="L247" s="82">
        <f t="shared" si="87"/>
        <v>128.93600000000001</v>
      </c>
      <c r="M247" s="82">
        <v>128.93600000000001</v>
      </c>
      <c r="N247" s="83">
        <v>0</v>
      </c>
      <c r="O247" s="84">
        <f t="shared" si="88"/>
        <v>3</v>
      </c>
      <c r="P247" s="82">
        <v>100.63</v>
      </c>
      <c r="Q247" s="84">
        <f t="shared" si="89"/>
        <v>4</v>
      </c>
      <c r="R247" s="82">
        <v>122.688</v>
      </c>
      <c r="S247" s="82">
        <v>0</v>
      </c>
      <c r="T247" s="85">
        <f t="shared" si="75"/>
        <v>352.25400000000002</v>
      </c>
    </row>
    <row r="248" spans="1:20" s="47" customFormat="1" ht="103.5" outlineLevel="1" x14ac:dyDescent="0.3">
      <c r="A248" s="76" t="s">
        <v>383</v>
      </c>
      <c r="B248" s="77" t="s">
        <v>518</v>
      </c>
      <c r="C248" s="78" t="s">
        <v>421</v>
      </c>
      <c r="D248" s="79" t="s">
        <v>525</v>
      </c>
      <c r="E248" s="80" t="s">
        <v>803</v>
      </c>
      <c r="F248" s="79" t="s">
        <v>120</v>
      </c>
      <c r="G248" s="79" t="s">
        <v>124</v>
      </c>
      <c r="H248" s="81">
        <v>45355</v>
      </c>
      <c r="I248" s="81">
        <v>45358</v>
      </c>
      <c r="J248" s="80" t="s">
        <v>179</v>
      </c>
      <c r="K248" s="82">
        <f t="shared" si="86"/>
        <v>88.063500000000005</v>
      </c>
      <c r="L248" s="82">
        <f t="shared" si="87"/>
        <v>128.93600000000001</v>
      </c>
      <c r="M248" s="82">
        <v>128.93600000000001</v>
      </c>
      <c r="N248" s="83">
        <v>0</v>
      </c>
      <c r="O248" s="84">
        <f t="shared" si="88"/>
        <v>3</v>
      </c>
      <c r="P248" s="82">
        <v>100.63</v>
      </c>
      <c r="Q248" s="84">
        <f t="shared" si="89"/>
        <v>4</v>
      </c>
      <c r="R248" s="82">
        <v>122.688</v>
      </c>
      <c r="S248" s="82">
        <v>0</v>
      </c>
      <c r="T248" s="85">
        <f t="shared" si="75"/>
        <v>352.25400000000002</v>
      </c>
    </row>
    <row r="249" spans="1:20" s="47" customFormat="1" ht="103.5" outlineLevel="1" x14ac:dyDescent="0.3">
      <c r="A249" s="76" t="s">
        <v>383</v>
      </c>
      <c r="B249" s="77" t="s">
        <v>519</v>
      </c>
      <c r="C249" s="78" t="s">
        <v>421</v>
      </c>
      <c r="D249" s="79" t="s">
        <v>526</v>
      </c>
      <c r="E249" s="80" t="s">
        <v>512</v>
      </c>
      <c r="F249" s="79" t="s">
        <v>120</v>
      </c>
      <c r="G249" s="79" t="s">
        <v>124</v>
      </c>
      <c r="H249" s="81">
        <v>45362</v>
      </c>
      <c r="I249" s="81">
        <v>45367</v>
      </c>
      <c r="J249" s="80" t="s">
        <v>179</v>
      </c>
      <c r="K249" s="82">
        <f t="shared" si="86"/>
        <v>80.164000000000001</v>
      </c>
      <c r="L249" s="82">
        <f t="shared" si="87"/>
        <v>137.22499999999999</v>
      </c>
      <c r="M249" s="82">
        <v>137.22499999999999</v>
      </c>
      <c r="N249" s="83">
        <v>0</v>
      </c>
      <c r="O249" s="84">
        <f t="shared" si="88"/>
        <v>5</v>
      </c>
      <c r="P249" s="82">
        <v>160.46600000000001</v>
      </c>
      <c r="Q249" s="84">
        <f t="shared" si="89"/>
        <v>6</v>
      </c>
      <c r="R249" s="82">
        <v>183.29300000000001</v>
      </c>
      <c r="S249" s="82">
        <v>0</v>
      </c>
      <c r="T249" s="85">
        <f t="shared" si="75"/>
        <v>480.98400000000004</v>
      </c>
    </row>
    <row r="250" spans="1:20" s="47" customFormat="1" ht="86.25" outlineLevel="1" x14ac:dyDescent="0.3">
      <c r="A250" s="76" t="s">
        <v>383</v>
      </c>
      <c r="B250" s="77" t="s">
        <v>520</v>
      </c>
      <c r="C250" s="78" t="s">
        <v>421</v>
      </c>
      <c r="D250" s="79" t="s">
        <v>422</v>
      </c>
      <c r="E250" s="80" t="s">
        <v>257</v>
      </c>
      <c r="F250" s="79" t="s">
        <v>120</v>
      </c>
      <c r="G250" s="79" t="s">
        <v>124</v>
      </c>
      <c r="H250" s="81">
        <v>45357</v>
      </c>
      <c r="I250" s="81">
        <v>45360</v>
      </c>
      <c r="J250" s="80" t="s">
        <v>110</v>
      </c>
      <c r="K250" s="82">
        <f t="shared" si="86"/>
        <v>245.98450000000003</v>
      </c>
      <c r="L250" s="82">
        <f t="shared" si="87"/>
        <v>510.53899999999999</v>
      </c>
      <c r="M250" s="82">
        <v>510.53899999999999</v>
      </c>
      <c r="N250" s="83">
        <v>0</v>
      </c>
      <c r="O250" s="84">
        <f t="shared" si="88"/>
        <v>3</v>
      </c>
      <c r="P250" s="82">
        <v>236.09399999999999</v>
      </c>
      <c r="Q250" s="84">
        <f t="shared" si="89"/>
        <v>4</v>
      </c>
      <c r="R250" s="82">
        <v>237.30500000000001</v>
      </c>
      <c r="S250" s="82">
        <v>0</v>
      </c>
      <c r="T250" s="85">
        <f t="shared" si="75"/>
        <v>983.9380000000001</v>
      </c>
    </row>
    <row r="251" spans="1:20" s="47" customFormat="1" ht="86.25" outlineLevel="1" x14ac:dyDescent="0.3">
      <c r="A251" s="76" t="s">
        <v>383</v>
      </c>
      <c r="B251" s="77" t="s">
        <v>521</v>
      </c>
      <c r="C251" s="78" t="s">
        <v>421</v>
      </c>
      <c r="D251" s="79" t="s">
        <v>527</v>
      </c>
      <c r="E251" s="80" t="s">
        <v>804</v>
      </c>
      <c r="F251" s="79" t="s">
        <v>120</v>
      </c>
      <c r="G251" s="79" t="s">
        <v>124</v>
      </c>
      <c r="H251" s="81">
        <v>45355</v>
      </c>
      <c r="I251" s="81">
        <v>45358</v>
      </c>
      <c r="J251" s="80" t="s">
        <v>107</v>
      </c>
      <c r="K251" s="82">
        <f t="shared" si="86"/>
        <v>68.766999999999996</v>
      </c>
      <c r="L251" s="82">
        <f t="shared" si="87"/>
        <v>251.96799999999999</v>
      </c>
      <c r="M251" s="82">
        <v>251.96799999999999</v>
      </c>
      <c r="N251" s="83">
        <v>0</v>
      </c>
      <c r="O251" s="84">
        <f t="shared" si="88"/>
        <v>3</v>
      </c>
      <c r="P251" s="82">
        <v>0</v>
      </c>
      <c r="Q251" s="84">
        <f t="shared" si="89"/>
        <v>4</v>
      </c>
      <c r="R251" s="82">
        <v>0</v>
      </c>
      <c r="S251" s="82">
        <v>23.1</v>
      </c>
      <c r="T251" s="85">
        <f t="shared" si="75"/>
        <v>275.06799999999998</v>
      </c>
    </row>
    <row r="252" spans="1:20" s="47" customFormat="1" ht="172.5" outlineLevel="1" x14ac:dyDescent="0.3">
      <c r="A252" s="76" t="s">
        <v>383</v>
      </c>
      <c r="B252" s="77" t="s">
        <v>528</v>
      </c>
      <c r="C252" s="78" t="s">
        <v>421</v>
      </c>
      <c r="D252" s="79" t="s">
        <v>527</v>
      </c>
      <c r="E252" s="80" t="s">
        <v>805</v>
      </c>
      <c r="F252" s="79" t="s">
        <v>120</v>
      </c>
      <c r="G252" s="79" t="s">
        <v>124</v>
      </c>
      <c r="H252" s="81">
        <v>45355</v>
      </c>
      <c r="I252" s="81">
        <v>45358</v>
      </c>
      <c r="J252" s="80" t="s">
        <v>107</v>
      </c>
      <c r="K252" s="82">
        <f t="shared" ref="K252" si="90">T252/Q252</f>
        <v>63.582999999999998</v>
      </c>
      <c r="L252" s="82">
        <f t="shared" ref="L252" si="91">+M252+N252</f>
        <v>231.232</v>
      </c>
      <c r="M252" s="82">
        <v>231.232</v>
      </c>
      <c r="N252" s="83">
        <v>0</v>
      </c>
      <c r="O252" s="84">
        <f t="shared" ref="O252" si="92">I252-H252</f>
        <v>3</v>
      </c>
      <c r="P252" s="82">
        <v>0</v>
      </c>
      <c r="Q252" s="84">
        <f t="shared" ref="Q252" si="93">I252-H252+1</f>
        <v>4</v>
      </c>
      <c r="R252" s="82">
        <v>0</v>
      </c>
      <c r="S252" s="82">
        <v>23.1</v>
      </c>
      <c r="T252" s="85">
        <f t="shared" si="75"/>
        <v>254.33199999999999</v>
      </c>
    </row>
    <row r="253" spans="1:20" s="47" customFormat="1" ht="69" outlineLevel="1" x14ac:dyDescent="0.3">
      <c r="A253" s="76" t="s">
        <v>383</v>
      </c>
      <c r="B253" s="77" t="s">
        <v>529</v>
      </c>
      <c r="C253" s="78" t="s">
        <v>421</v>
      </c>
      <c r="D253" s="79" t="s">
        <v>536</v>
      </c>
      <c r="E253" s="80" t="s">
        <v>537</v>
      </c>
      <c r="F253" s="79" t="s">
        <v>120</v>
      </c>
      <c r="G253" s="79" t="s">
        <v>124</v>
      </c>
      <c r="H253" s="81">
        <v>45361</v>
      </c>
      <c r="I253" s="81">
        <v>45364</v>
      </c>
      <c r="J253" s="80" t="s">
        <v>179</v>
      </c>
      <c r="K253" s="82">
        <f t="shared" ref="K253:K259" si="94">T253/Q253</f>
        <v>77.855500000000006</v>
      </c>
      <c r="L253" s="82">
        <f t="shared" ref="L253:L259" si="95">+M253+N253</f>
        <v>133.86500000000001</v>
      </c>
      <c r="M253" s="82">
        <v>133.86500000000001</v>
      </c>
      <c r="N253" s="83">
        <v>0</v>
      </c>
      <c r="O253" s="84">
        <f t="shared" ref="O253:O259" si="96">I253-H253</f>
        <v>3</v>
      </c>
      <c r="P253" s="82">
        <v>55.158000000000001</v>
      </c>
      <c r="Q253" s="84">
        <f t="shared" ref="Q253:Q259" si="97">I253-H253+1</f>
        <v>4</v>
      </c>
      <c r="R253" s="82">
        <v>122.399</v>
      </c>
      <c r="S253" s="82"/>
      <c r="T253" s="85">
        <f t="shared" si="75"/>
        <v>311.42200000000003</v>
      </c>
    </row>
    <row r="254" spans="1:20" s="47" customFormat="1" ht="120.75" outlineLevel="1" x14ac:dyDescent="0.3">
      <c r="A254" s="76" t="s">
        <v>383</v>
      </c>
      <c r="B254" s="77" t="s">
        <v>530</v>
      </c>
      <c r="C254" s="78" t="s">
        <v>421</v>
      </c>
      <c r="D254" s="79" t="s">
        <v>536</v>
      </c>
      <c r="E254" s="80" t="s">
        <v>538</v>
      </c>
      <c r="F254" s="79" t="s">
        <v>120</v>
      </c>
      <c r="G254" s="79" t="s">
        <v>124</v>
      </c>
      <c r="H254" s="81">
        <v>45361</v>
      </c>
      <c r="I254" s="81">
        <v>45364</v>
      </c>
      <c r="J254" s="80" t="s">
        <v>179</v>
      </c>
      <c r="K254" s="82">
        <f t="shared" si="94"/>
        <v>78.931250000000006</v>
      </c>
      <c r="L254" s="82">
        <f t="shared" si="95"/>
        <v>133.86500000000001</v>
      </c>
      <c r="M254" s="82">
        <v>133.86500000000001</v>
      </c>
      <c r="N254" s="83">
        <v>0</v>
      </c>
      <c r="O254" s="84">
        <f t="shared" si="96"/>
        <v>3</v>
      </c>
      <c r="P254" s="82">
        <v>59.47</v>
      </c>
      <c r="Q254" s="84">
        <f t="shared" si="97"/>
        <v>4</v>
      </c>
      <c r="R254" s="82">
        <v>122.39</v>
      </c>
      <c r="S254" s="82">
        <v>0</v>
      </c>
      <c r="T254" s="85">
        <f t="shared" si="75"/>
        <v>315.72500000000002</v>
      </c>
    </row>
    <row r="255" spans="1:20" s="47" customFormat="1" ht="86.25" outlineLevel="1" x14ac:dyDescent="0.3">
      <c r="A255" s="76" t="s">
        <v>383</v>
      </c>
      <c r="B255" s="77" t="s">
        <v>531</v>
      </c>
      <c r="C255" s="78" t="s">
        <v>421</v>
      </c>
      <c r="D255" s="79" t="s">
        <v>539</v>
      </c>
      <c r="E255" s="80" t="s">
        <v>806</v>
      </c>
      <c r="F255" s="79" t="s">
        <v>120</v>
      </c>
      <c r="G255" s="79" t="s">
        <v>124</v>
      </c>
      <c r="H255" s="81">
        <v>45369</v>
      </c>
      <c r="I255" s="81">
        <v>45372</v>
      </c>
      <c r="J255" s="80" t="s">
        <v>108</v>
      </c>
      <c r="K255" s="82">
        <f t="shared" si="94"/>
        <v>49.324750000000002</v>
      </c>
      <c r="L255" s="82">
        <f t="shared" si="95"/>
        <v>197.29900000000001</v>
      </c>
      <c r="M255" s="82">
        <v>197.29900000000001</v>
      </c>
      <c r="N255" s="83">
        <v>0</v>
      </c>
      <c r="O255" s="84">
        <f t="shared" si="96"/>
        <v>3</v>
      </c>
      <c r="P255" s="82">
        <v>0</v>
      </c>
      <c r="Q255" s="84">
        <f t="shared" si="97"/>
        <v>4</v>
      </c>
      <c r="R255" s="82">
        <v>0</v>
      </c>
      <c r="S255" s="82">
        <v>0</v>
      </c>
      <c r="T255" s="85">
        <f t="shared" si="75"/>
        <v>197.29900000000001</v>
      </c>
    </row>
    <row r="256" spans="1:20" s="47" customFormat="1" ht="86.25" outlineLevel="1" x14ac:dyDescent="0.3">
      <c r="A256" s="76" t="s">
        <v>383</v>
      </c>
      <c r="B256" s="77" t="s">
        <v>532</v>
      </c>
      <c r="C256" s="78" t="s">
        <v>421</v>
      </c>
      <c r="D256" s="79" t="s">
        <v>668</v>
      </c>
      <c r="E256" s="80" t="s">
        <v>177</v>
      </c>
      <c r="F256" s="79" t="s">
        <v>120</v>
      </c>
      <c r="G256" s="79" t="s">
        <v>124</v>
      </c>
      <c r="H256" s="81">
        <v>45376</v>
      </c>
      <c r="I256" s="81">
        <v>45380</v>
      </c>
      <c r="J256" s="80" t="s">
        <v>179</v>
      </c>
      <c r="K256" s="82">
        <f t="shared" si="94"/>
        <v>88.210999999999984</v>
      </c>
      <c r="L256" s="82">
        <f t="shared" si="95"/>
        <v>165.38399999999999</v>
      </c>
      <c r="M256" s="82">
        <v>165.38399999999999</v>
      </c>
      <c r="N256" s="83">
        <v>0</v>
      </c>
      <c r="O256" s="84">
        <f t="shared" si="96"/>
        <v>4</v>
      </c>
      <c r="P256" s="82">
        <v>117.17</v>
      </c>
      <c r="Q256" s="84">
        <f t="shared" si="97"/>
        <v>5</v>
      </c>
      <c r="R256" s="82">
        <v>158.501</v>
      </c>
      <c r="S256" s="82">
        <v>0</v>
      </c>
      <c r="T256" s="85">
        <f t="shared" si="75"/>
        <v>441.05499999999995</v>
      </c>
    </row>
    <row r="257" spans="1:20" s="47" customFormat="1" ht="86.25" outlineLevel="1" x14ac:dyDescent="0.3">
      <c r="A257" s="76" t="s">
        <v>383</v>
      </c>
      <c r="B257" s="77" t="s">
        <v>533</v>
      </c>
      <c r="C257" s="78" t="s">
        <v>421</v>
      </c>
      <c r="D257" s="79" t="s">
        <v>669</v>
      </c>
      <c r="E257" s="80" t="s">
        <v>670</v>
      </c>
      <c r="F257" s="79" t="s">
        <v>120</v>
      </c>
      <c r="G257" s="79" t="s">
        <v>124</v>
      </c>
      <c r="H257" s="81">
        <v>45362</v>
      </c>
      <c r="I257" s="81">
        <v>45366</v>
      </c>
      <c r="J257" s="80" t="s">
        <v>109</v>
      </c>
      <c r="K257" s="82">
        <f t="shared" si="94"/>
        <v>153.8682</v>
      </c>
      <c r="L257" s="82">
        <f t="shared" si="95"/>
        <v>526.19200000000001</v>
      </c>
      <c r="M257" s="82">
        <v>526.19200000000001</v>
      </c>
      <c r="N257" s="83">
        <v>0</v>
      </c>
      <c r="O257" s="84">
        <f t="shared" si="96"/>
        <v>4</v>
      </c>
      <c r="P257" s="82">
        <v>99.231999999999999</v>
      </c>
      <c r="Q257" s="84">
        <f t="shared" si="97"/>
        <v>5</v>
      </c>
      <c r="R257" s="82">
        <v>143.917</v>
      </c>
      <c r="S257" s="82">
        <v>0</v>
      </c>
      <c r="T257" s="85">
        <f t="shared" si="75"/>
        <v>769.34100000000001</v>
      </c>
    </row>
    <row r="258" spans="1:20" s="47" customFormat="1" ht="86.25" outlineLevel="1" x14ac:dyDescent="0.3">
      <c r="A258" s="76" t="s">
        <v>383</v>
      </c>
      <c r="B258" s="77" t="s">
        <v>534</v>
      </c>
      <c r="C258" s="78" t="s">
        <v>421</v>
      </c>
      <c r="D258" s="79" t="s">
        <v>669</v>
      </c>
      <c r="E258" s="80" t="s">
        <v>507</v>
      </c>
      <c r="F258" s="79" t="s">
        <v>120</v>
      </c>
      <c r="G258" s="79" t="s">
        <v>124</v>
      </c>
      <c r="H258" s="81">
        <v>45362</v>
      </c>
      <c r="I258" s="81">
        <v>45366</v>
      </c>
      <c r="J258" s="80" t="s">
        <v>109</v>
      </c>
      <c r="K258" s="82">
        <f t="shared" si="94"/>
        <v>153.8682</v>
      </c>
      <c r="L258" s="82">
        <f t="shared" si="95"/>
        <v>526.19200000000001</v>
      </c>
      <c r="M258" s="82">
        <v>526.19200000000001</v>
      </c>
      <c r="N258" s="83">
        <v>0</v>
      </c>
      <c r="O258" s="84">
        <f t="shared" si="96"/>
        <v>4</v>
      </c>
      <c r="P258" s="82">
        <v>99.231999999999999</v>
      </c>
      <c r="Q258" s="84">
        <f t="shared" si="97"/>
        <v>5</v>
      </c>
      <c r="R258" s="82">
        <v>143.917</v>
      </c>
      <c r="S258" s="82">
        <v>0</v>
      </c>
      <c r="T258" s="85">
        <f t="shared" si="75"/>
        <v>769.34100000000001</v>
      </c>
    </row>
    <row r="259" spans="1:20" s="47" customFormat="1" ht="69" outlineLevel="1" x14ac:dyDescent="0.3">
      <c r="A259" s="76" t="s">
        <v>383</v>
      </c>
      <c r="B259" s="77" t="s">
        <v>535</v>
      </c>
      <c r="C259" s="78" t="s">
        <v>421</v>
      </c>
      <c r="D259" s="79" t="s">
        <v>671</v>
      </c>
      <c r="E259" s="80" t="s">
        <v>672</v>
      </c>
      <c r="F259" s="79" t="s">
        <v>120</v>
      </c>
      <c r="G259" s="79" t="s">
        <v>124</v>
      </c>
      <c r="H259" s="81">
        <v>45368</v>
      </c>
      <c r="I259" s="81">
        <v>45374</v>
      </c>
      <c r="J259" s="80" t="s">
        <v>108</v>
      </c>
      <c r="K259" s="82">
        <f t="shared" si="94"/>
        <v>0</v>
      </c>
      <c r="L259" s="82">
        <f t="shared" si="95"/>
        <v>0</v>
      </c>
      <c r="M259" s="82">
        <v>0</v>
      </c>
      <c r="N259" s="83">
        <v>0</v>
      </c>
      <c r="O259" s="84">
        <f t="shared" si="96"/>
        <v>6</v>
      </c>
      <c r="P259" s="82">
        <v>0</v>
      </c>
      <c r="Q259" s="84">
        <f t="shared" si="97"/>
        <v>7</v>
      </c>
      <c r="R259" s="82">
        <v>0</v>
      </c>
      <c r="S259" s="82">
        <v>0</v>
      </c>
      <c r="T259" s="85">
        <f t="shared" si="75"/>
        <v>0</v>
      </c>
    </row>
    <row r="260" spans="1:20" s="47" customFormat="1" ht="86.25" outlineLevel="1" x14ac:dyDescent="0.3">
      <c r="A260" s="76" t="s">
        <v>383</v>
      </c>
      <c r="B260" s="77" t="s">
        <v>673</v>
      </c>
      <c r="C260" s="78" t="s">
        <v>421</v>
      </c>
      <c r="D260" s="79" t="s">
        <v>671</v>
      </c>
      <c r="E260" s="80" t="s">
        <v>502</v>
      </c>
      <c r="F260" s="79" t="s">
        <v>120</v>
      </c>
      <c r="G260" s="79" t="s">
        <v>124</v>
      </c>
      <c r="H260" s="81">
        <v>45368</v>
      </c>
      <c r="I260" s="81">
        <v>45374</v>
      </c>
      <c r="J260" s="80" t="s">
        <v>108</v>
      </c>
      <c r="K260" s="82">
        <f t="shared" ref="K260" si="98">T260/Q260</f>
        <v>175.74242857142858</v>
      </c>
      <c r="L260" s="82">
        <f t="shared" ref="L260" si="99">+M260+N260</f>
        <v>290.92</v>
      </c>
      <c r="M260" s="82">
        <v>290.92</v>
      </c>
      <c r="N260" s="83">
        <v>0</v>
      </c>
      <c r="O260" s="84">
        <f t="shared" ref="O260" si="100">I260-H260</f>
        <v>6</v>
      </c>
      <c r="P260" s="82">
        <v>530.87400000000002</v>
      </c>
      <c r="Q260" s="84">
        <f t="shared" ref="Q260" si="101">I260-H260+1</f>
        <v>7</v>
      </c>
      <c r="R260" s="82">
        <v>378.827</v>
      </c>
      <c r="S260" s="82">
        <v>29.576000000000001</v>
      </c>
      <c r="T260" s="85">
        <f t="shared" si="75"/>
        <v>1230.1970000000001</v>
      </c>
    </row>
    <row r="261" spans="1:20" s="47" customFormat="1" ht="103.5" outlineLevel="1" x14ac:dyDescent="0.3">
      <c r="A261" s="76" t="s">
        <v>383</v>
      </c>
      <c r="B261" s="77" t="s">
        <v>674</v>
      </c>
      <c r="C261" s="78" t="s">
        <v>421</v>
      </c>
      <c r="D261" s="79" t="s">
        <v>675</v>
      </c>
      <c r="E261" s="80" t="s">
        <v>676</v>
      </c>
      <c r="F261" s="79" t="s">
        <v>120</v>
      </c>
      <c r="G261" s="79" t="s">
        <v>124</v>
      </c>
      <c r="H261" s="81">
        <v>45375</v>
      </c>
      <c r="I261" s="81">
        <v>45379</v>
      </c>
      <c r="J261" s="80" t="s">
        <v>677</v>
      </c>
      <c r="K261" s="82">
        <f t="shared" ref="K261" si="102">T261/Q261</f>
        <v>81.547200000000004</v>
      </c>
      <c r="L261" s="82">
        <f t="shared" ref="L261" si="103">+M261+N261</f>
        <v>297.28800000000001</v>
      </c>
      <c r="M261" s="82">
        <v>297.28800000000001</v>
      </c>
      <c r="N261" s="83">
        <v>0</v>
      </c>
      <c r="O261" s="84">
        <f t="shared" ref="O261" si="104">I261-H261</f>
        <v>4</v>
      </c>
      <c r="P261" s="82">
        <v>55.223999999999997</v>
      </c>
      <c r="Q261" s="84">
        <f t="shared" ref="Q261" si="105">I261-H261+1</f>
        <v>5</v>
      </c>
      <c r="R261" s="82">
        <v>55.223999999999997</v>
      </c>
      <c r="S261" s="82">
        <v>0</v>
      </c>
      <c r="T261" s="85">
        <f t="shared" si="75"/>
        <v>407.73599999999999</v>
      </c>
    </row>
    <row r="262" spans="1:20" s="75" customFormat="1" ht="34.5" x14ac:dyDescent="0.3">
      <c r="A262" s="69" t="s">
        <v>409</v>
      </c>
      <c r="B262" s="86"/>
      <c r="C262" s="78"/>
      <c r="D262" s="87"/>
      <c r="E262" s="88"/>
      <c r="F262" s="87"/>
      <c r="G262" s="87"/>
      <c r="H262" s="89"/>
      <c r="I262" s="89"/>
      <c r="J262" s="88"/>
      <c r="K262" s="85">
        <f t="shared" si="68"/>
        <v>0</v>
      </c>
      <c r="L262" s="85">
        <f t="shared" ref="L262:S262" si="106">SUM(L263:L263)</f>
        <v>0</v>
      </c>
      <c r="M262" s="85">
        <f t="shared" si="106"/>
        <v>0</v>
      </c>
      <c r="N262" s="85">
        <f t="shared" si="106"/>
        <v>0</v>
      </c>
      <c r="O262" s="90">
        <f t="shared" si="106"/>
        <v>3</v>
      </c>
      <c r="P262" s="85">
        <f t="shared" si="106"/>
        <v>0</v>
      </c>
      <c r="Q262" s="90">
        <f t="shared" si="106"/>
        <v>4</v>
      </c>
      <c r="R262" s="85">
        <f t="shared" si="106"/>
        <v>0</v>
      </c>
      <c r="S262" s="85">
        <f t="shared" si="106"/>
        <v>0</v>
      </c>
      <c r="T262" s="85">
        <f t="shared" si="75"/>
        <v>0</v>
      </c>
    </row>
    <row r="263" spans="1:20" s="47" customFormat="1" ht="69" outlineLevel="1" x14ac:dyDescent="0.3">
      <c r="A263" s="76" t="s">
        <v>409</v>
      </c>
      <c r="B263" s="77" t="s">
        <v>80</v>
      </c>
      <c r="C263" s="78" t="s">
        <v>421</v>
      </c>
      <c r="D263" s="79" t="s">
        <v>258</v>
      </c>
      <c r="E263" s="80" t="s">
        <v>236</v>
      </c>
      <c r="F263" s="79" t="s">
        <v>124</v>
      </c>
      <c r="G263" s="79" t="s">
        <v>120</v>
      </c>
      <c r="H263" s="81">
        <v>45216</v>
      </c>
      <c r="I263" s="81">
        <v>45219</v>
      </c>
      <c r="J263" s="80" t="s">
        <v>108</v>
      </c>
      <c r="K263" s="82">
        <f t="shared" si="68"/>
        <v>0</v>
      </c>
      <c r="L263" s="82">
        <f t="shared" si="85"/>
        <v>0</v>
      </c>
      <c r="M263" s="82">
        <v>0</v>
      </c>
      <c r="N263" s="83">
        <v>0</v>
      </c>
      <c r="O263" s="84">
        <f>I263-H263</f>
        <v>3</v>
      </c>
      <c r="P263" s="82">
        <v>0</v>
      </c>
      <c r="Q263" s="84">
        <f>I263-H263+1</f>
        <v>4</v>
      </c>
      <c r="R263" s="82">
        <v>0</v>
      </c>
      <c r="S263" s="82">
        <v>0</v>
      </c>
      <c r="T263" s="85">
        <f t="shared" si="75"/>
        <v>0</v>
      </c>
    </row>
    <row r="264" spans="1:20" s="75" customFormat="1" ht="17.25" x14ac:dyDescent="0.3">
      <c r="A264" s="69" t="s">
        <v>696</v>
      </c>
      <c r="B264" s="86"/>
      <c r="C264" s="78"/>
      <c r="D264" s="87"/>
      <c r="E264" s="88"/>
      <c r="F264" s="87"/>
      <c r="G264" s="87"/>
      <c r="H264" s="81"/>
      <c r="I264" s="81"/>
      <c r="J264" s="88"/>
      <c r="K264" s="85">
        <f t="shared" ref="K264:K287" si="107">T264/Q264</f>
        <v>188.2236</v>
      </c>
      <c r="L264" s="85">
        <f t="shared" ref="L264:S264" si="108">SUM(L265:L265)</f>
        <v>318.18</v>
      </c>
      <c r="M264" s="85">
        <f t="shared" si="108"/>
        <v>318.18</v>
      </c>
      <c r="N264" s="85">
        <f t="shared" si="108"/>
        <v>0</v>
      </c>
      <c r="O264" s="90">
        <f t="shared" si="108"/>
        <v>4</v>
      </c>
      <c r="P264" s="85">
        <f t="shared" si="108"/>
        <v>327.2</v>
      </c>
      <c r="Q264" s="90">
        <f t="shared" si="108"/>
        <v>5</v>
      </c>
      <c r="R264" s="85">
        <f t="shared" si="108"/>
        <v>250.01900000000001</v>
      </c>
      <c r="S264" s="85">
        <f t="shared" si="108"/>
        <v>45.719000000000001</v>
      </c>
      <c r="T264" s="85">
        <f t="shared" si="75"/>
        <v>941.11800000000005</v>
      </c>
    </row>
    <row r="265" spans="1:20" s="47" customFormat="1" ht="51.75" outlineLevel="1" x14ac:dyDescent="0.3">
      <c r="A265" s="76" t="s">
        <v>696</v>
      </c>
      <c r="B265" s="77" t="s">
        <v>697</v>
      </c>
      <c r="C265" s="78" t="s">
        <v>421</v>
      </c>
      <c r="D265" s="79" t="s">
        <v>678</v>
      </c>
      <c r="E265" s="80" t="s">
        <v>679</v>
      </c>
      <c r="F265" s="79" t="s">
        <v>120</v>
      </c>
      <c r="G265" s="79" t="s">
        <v>124</v>
      </c>
      <c r="H265" s="81">
        <v>45355</v>
      </c>
      <c r="I265" s="81">
        <v>45359</v>
      </c>
      <c r="J265" s="80" t="s">
        <v>170</v>
      </c>
      <c r="K265" s="82">
        <f t="shared" si="107"/>
        <v>188.2236</v>
      </c>
      <c r="L265" s="82">
        <f t="shared" si="85"/>
        <v>318.18</v>
      </c>
      <c r="M265" s="82">
        <v>318.18</v>
      </c>
      <c r="N265" s="83">
        <v>0</v>
      </c>
      <c r="O265" s="84">
        <f t="shared" ref="O265" si="109">I265-H265</f>
        <v>4</v>
      </c>
      <c r="P265" s="82">
        <v>327.2</v>
      </c>
      <c r="Q265" s="84">
        <f t="shared" ref="Q265" si="110">I265-H265+1</f>
        <v>5</v>
      </c>
      <c r="R265" s="82">
        <v>250.01900000000001</v>
      </c>
      <c r="S265" s="82">
        <v>45.719000000000001</v>
      </c>
      <c r="T265" s="85">
        <f t="shared" si="75"/>
        <v>941.11800000000005</v>
      </c>
    </row>
    <row r="266" spans="1:20" s="75" customFormat="1" ht="17.25" x14ac:dyDescent="0.3">
      <c r="A266" s="69" t="s">
        <v>698</v>
      </c>
      <c r="B266" s="86"/>
      <c r="C266" s="78"/>
      <c r="D266" s="87"/>
      <c r="E266" s="88"/>
      <c r="F266" s="87"/>
      <c r="G266" s="87"/>
      <c r="H266" s="89"/>
      <c r="I266" s="89"/>
      <c r="J266" s="88"/>
      <c r="K266" s="85">
        <f t="shared" si="107"/>
        <v>32.474399999999996</v>
      </c>
      <c r="L266" s="85">
        <f t="shared" ref="L266:S266" si="111">SUM(L267:L274)</f>
        <v>483.87099999999998</v>
      </c>
      <c r="M266" s="85">
        <f>SUM(M267:M274)</f>
        <v>483.87099999999998</v>
      </c>
      <c r="N266" s="85">
        <f t="shared" si="111"/>
        <v>0</v>
      </c>
      <c r="O266" s="90">
        <f t="shared" si="111"/>
        <v>32</v>
      </c>
      <c r="P266" s="85">
        <f t="shared" si="111"/>
        <v>475.459</v>
      </c>
      <c r="Q266" s="90">
        <f t="shared" si="111"/>
        <v>40</v>
      </c>
      <c r="R266" s="85">
        <f t="shared" si="111"/>
        <v>339.64600000000002</v>
      </c>
      <c r="S266" s="85">
        <f t="shared" si="111"/>
        <v>0</v>
      </c>
      <c r="T266" s="85">
        <f t="shared" si="75"/>
        <v>1298.9759999999999</v>
      </c>
    </row>
    <row r="267" spans="1:20" s="47" customFormat="1" ht="51.75" outlineLevel="1" x14ac:dyDescent="0.3">
      <c r="A267" s="76" t="s">
        <v>698</v>
      </c>
      <c r="B267" s="77" t="s">
        <v>81</v>
      </c>
      <c r="C267" s="78" t="s">
        <v>421</v>
      </c>
      <c r="D267" s="79" t="s">
        <v>680</v>
      </c>
      <c r="E267" s="80" t="s">
        <v>681</v>
      </c>
      <c r="F267" s="79" t="s">
        <v>120</v>
      </c>
      <c r="G267" s="79" t="s">
        <v>124</v>
      </c>
      <c r="H267" s="81">
        <v>45348</v>
      </c>
      <c r="I267" s="81">
        <v>45353</v>
      </c>
      <c r="J267" s="80" t="s">
        <v>682</v>
      </c>
      <c r="K267" s="82">
        <f t="shared" si="107"/>
        <v>216.49599999999998</v>
      </c>
      <c r="L267" s="82">
        <f t="shared" si="85"/>
        <v>483.87099999999998</v>
      </c>
      <c r="M267" s="82">
        <v>483.87099999999998</v>
      </c>
      <c r="N267" s="83">
        <v>0</v>
      </c>
      <c r="O267" s="84">
        <f>I267-H267</f>
        <v>5</v>
      </c>
      <c r="P267" s="82">
        <v>475.459</v>
      </c>
      <c r="Q267" s="84">
        <f>I267-H267+1</f>
        <v>6</v>
      </c>
      <c r="R267" s="82">
        <v>339.64600000000002</v>
      </c>
      <c r="S267" s="82">
        <v>0</v>
      </c>
      <c r="T267" s="85">
        <f t="shared" si="75"/>
        <v>1298.9759999999999</v>
      </c>
    </row>
    <row r="268" spans="1:20" s="47" customFormat="1" ht="86.25" outlineLevel="1" x14ac:dyDescent="0.3">
      <c r="A268" s="76" t="s">
        <v>698</v>
      </c>
      <c r="B268" s="77" t="s">
        <v>84</v>
      </c>
      <c r="C268" s="78" t="s">
        <v>421</v>
      </c>
      <c r="D268" s="79" t="s">
        <v>683</v>
      </c>
      <c r="E268" s="80" t="s">
        <v>807</v>
      </c>
      <c r="F268" s="79" t="s">
        <v>124</v>
      </c>
      <c r="G268" s="79" t="s">
        <v>120</v>
      </c>
      <c r="H268" s="81">
        <v>45305</v>
      </c>
      <c r="I268" s="81">
        <v>45308</v>
      </c>
      <c r="J268" s="80" t="s">
        <v>102</v>
      </c>
      <c r="K268" s="82">
        <f t="shared" si="107"/>
        <v>0</v>
      </c>
      <c r="L268" s="82">
        <f t="shared" si="85"/>
        <v>0</v>
      </c>
      <c r="M268" s="82">
        <v>0</v>
      </c>
      <c r="N268" s="83">
        <v>0</v>
      </c>
      <c r="O268" s="84">
        <f>I268-H268</f>
        <v>3</v>
      </c>
      <c r="P268" s="82">
        <v>0</v>
      </c>
      <c r="Q268" s="84">
        <f>I268-H268+1</f>
        <v>4</v>
      </c>
      <c r="R268" s="82">
        <v>0</v>
      </c>
      <c r="S268" s="82">
        <v>0</v>
      </c>
      <c r="T268" s="85">
        <f t="shared" ref="T268:T286" si="112">L268+P268+R268+S268</f>
        <v>0</v>
      </c>
    </row>
    <row r="269" spans="1:20" s="47" customFormat="1" ht="51.75" outlineLevel="1" x14ac:dyDescent="0.3">
      <c r="A269" s="76" t="s">
        <v>698</v>
      </c>
      <c r="B269" s="77" t="s">
        <v>136</v>
      </c>
      <c r="C269" s="78" t="s">
        <v>421</v>
      </c>
      <c r="D269" s="79" t="s">
        <v>684</v>
      </c>
      <c r="E269" s="80" t="s">
        <v>685</v>
      </c>
      <c r="F269" s="79" t="s">
        <v>124</v>
      </c>
      <c r="G269" s="79" t="s">
        <v>120</v>
      </c>
      <c r="H269" s="81">
        <v>45328</v>
      </c>
      <c r="I269" s="81">
        <v>45332</v>
      </c>
      <c r="J269" s="80" t="s">
        <v>102</v>
      </c>
      <c r="K269" s="82">
        <f t="shared" si="107"/>
        <v>0</v>
      </c>
      <c r="L269" s="82">
        <f t="shared" si="85"/>
        <v>0</v>
      </c>
      <c r="M269" s="82">
        <v>0</v>
      </c>
      <c r="N269" s="83">
        <v>0</v>
      </c>
      <c r="O269" s="84">
        <f>I269-H269</f>
        <v>4</v>
      </c>
      <c r="P269" s="82">
        <v>0</v>
      </c>
      <c r="Q269" s="84">
        <f>I269-H269+1</f>
        <v>5</v>
      </c>
      <c r="R269" s="82">
        <v>0</v>
      </c>
      <c r="S269" s="82">
        <v>0</v>
      </c>
      <c r="T269" s="85">
        <f t="shared" si="112"/>
        <v>0</v>
      </c>
    </row>
    <row r="270" spans="1:20" s="47" customFormat="1" ht="51.75" outlineLevel="1" x14ac:dyDescent="0.3">
      <c r="A270" s="76" t="s">
        <v>698</v>
      </c>
      <c r="B270" s="77" t="s">
        <v>224</v>
      </c>
      <c r="C270" s="78" t="s">
        <v>421</v>
      </c>
      <c r="D270" s="79" t="s">
        <v>686</v>
      </c>
      <c r="E270" s="80" t="s">
        <v>687</v>
      </c>
      <c r="F270" s="79" t="s">
        <v>124</v>
      </c>
      <c r="G270" s="79" t="s">
        <v>120</v>
      </c>
      <c r="H270" s="81">
        <v>45328</v>
      </c>
      <c r="I270" s="81">
        <v>45332</v>
      </c>
      <c r="J270" s="80" t="s">
        <v>170</v>
      </c>
      <c r="K270" s="82">
        <f t="shared" si="107"/>
        <v>0</v>
      </c>
      <c r="L270" s="82">
        <f t="shared" si="85"/>
        <v>0</v>
      </c>
      <c r="M270" s="82">
        <v>0</v>
      </c>
      <c r="N270" s="83">
        <v>0</v>
      </c>
      <c r="O270" s="84">
        <f t="shared" ref="O270:O274" si="113">I270-H270</f>
        <v>4</v>
      </c>
      <c r="P270" s="82">
        <v>0</v>
      </c>
      <c r="Q270" s="84">
        <f t="shared" ref="Q270:Q274" si="114">I270-H270+1</f>
        <v>5</v>
      </c>
      <c r="R270" s="82">
        <v>0</v>
      </c>
      <c r="S270" s="82">
        <v>0</v>
      </c>
      <c r="T270" s="85">
        <f t="shared" si="112"/>
        <v>0</v>
      </c>
    </row>
    <row r="271" spans="1:20" s="47" customFormat="1" ht="51.75" outlineLevel="1" x14ac:dyDescent="0.3">
      <c r="A271" s="76" t="s">
        <v>698</v>
      </c>
      <c r="B271" s="77" t="s">
        <v>225</v>
      </c>
      <c r="C271" s="78" t="s">
        <v>421</v>
      </c>
      <c r="D271" s="79" t="s">
        <v>688</v>
      </c>
      <c r="E271" s="80" t="s">
        <v>681</v>
      </c>
      <c r="F271" s="79" t="s">
        <v>124</v>
      </c>
      <c r="G271" s="79" t="s">
        <v>120</v>
      </c>
      <c r="H271" s="81">
        <v>45328</v>
      </c>
      <c r="I271" s="81">
        <v>45332</v>
      </c>
      <c r="J271" s="80" t="s">
        <v>682</v>
      </c>
      <c r="K271" s="82">
        <f t="shared" si="107"/>
        <v>0</v>
      </c>
      <c r="L271" s="82">
        <f t="shared" si="85"/>
        <v>0</v>
      </c>
      <c r="M271" s="82">
        <v>0</v>
      </c>
      <c r="N271" s="83">
        <v>0</v>
      </c>
      <c r="O271" s="84">
        <f t="shared" si="113"/>
        <v>4</v>
      </c>
      <c r="P271" s="82">
        <v>0</v>
      </c>
      <c r="Q271" s="84">
        <f t="shared" si="114"/>
        <v>5</v>
      </c>
      <c r="R271" s="82">
        <v>0</v>
      </c>
      <c r="S271" s="82">
        <v>0</v>
      </c>
      <c r="T271" s="85">
        <f t="shared" si="112"/>
        <v>0</v>
      </c>
    </row>
    <row r="272" spans="1:20" s="47" customFormat="1" ht="51.75" outlineLevel="1" x14ac:dyDescent="0.3">
      <c r="A272" s="76" t="s">
        <v>698</v>
      </c>
      <c r="B272" s="77" t="s">
        <v>226</v>
      </c>
      <c r="C272" s="78" t="s">
        <v>421</v>
      </c>
      <c r="D272" s="79" t="s">
        <v>689</v>
      </c>
      <c r="E272" s="80" t="s">
        <v>687</v>
      </c>
      <c r="F272" s="79" t="s">
        <v>124</v>
      </c>
      <c r="G272" s="79" t="s">
        <v>120</v>
      </c>
      <c r="H272" s="81">
        <v>45354</v>
      </c>
      <c r="I272" s="81">
        <v>45358</v>
      </c>
      <c r="J272" s="80" t="s">
        <v>103</v>
      </c>
      <c r="K272" s="82">
        <f t="shared" si="107"/>
        <v>0</v>
      </c>
      <c r="L272" s="82">
        <f t="shared" si="85"/>
        <v>0</v>
      </c>
      <c r="M272" s="82">
        <v>0</v>
      </c>
      <c r="N272" s="83">
        <v>0</v>
      </c>
      <c r="O272" s="84">
        <f t="shared" si="113"/>
        <v>4</v>
      </c>
      <c r="P272" s="82">
        <v>0</v>
      </c>
      <c r="Q272" s="84">
        <f t="shared" si="114"/>
        <v>5</v>
      </c>
      <c r="R272" s="82">
        <v>0</v>
      </c>
      <c r="S272" s="82">
        <v>0</v>
      </c>
      <c r="T272" s="85">
        <f t="shared" si="112"/>
        <v>0</v>
      </c>
    </row>
    <row r="273" spans="1:20" s="47" customFormat="1" ht="51.75" outlineLevel="1" x14ac:dyDescent="0.3">
      <c r="A273" s="76" t="s">
        <v>698</v>
      </c>
      <c r="B273" s="77" t="s">
        <v>227</v>
      </c>
      <c r="C273" s="78" t="s">
        <v>421</v>
      </c>
      <c r="D273" s="79" t="s">
        <v>690</v>
      </c>
      <c r="E273" s="80" t="s">
        <v>691</v>
      </c>
      <c r="F273" s="79" t="s">
        <v>124</v>
      </c>
      <c r="G273" s="79" t="s">
        <v>120</v>
      </c>
      <c r="H273" s="81">
        <v>45354</v>
      </c>
      <c r="I273" s="81">
        <v>45358</v>
      </c>
      <c r="J273" s="80" t="s">
        <v>103</v>
      </c>
      <c r="K273" s="82">
        <f t="shared" si="107"/>
        <v>0</v>
      </c>
      <c r="L273" s="82">
        <f t="shared" si="85"/>
        <v>0</v>
      </c>
      <c r="M273" s="82">
        <v>0</v>
      </c>
      <c r="N273" s="83">
        <v>0</v>
      </c>
      <c r="O273" s="84">
        <f t="shared" si="113"/>
        <v>4</v>
      </c>
      <c r="P273" s="82">
        <v>0</v>
      </c>
      <c r="Q273" s="84">
        <f t="shared" si="114"/>
        <v>5</v>
      </c>
      <c r="R273" s="82">
        <v>0</v>
      </c>
      <c r="S273" s="82">
        <v>0</v>
      </c>
      <c r="T273" s="85">
        <f t="shared" si="112"/>
        <v>0</v>
      </c>
    </row>
    <row r="274" spans="1:20" s="47" customFormat="1" ht="86.25" outlineLevel="1" x14ac:dyDescent="0.3">
      <c r="A274" s="76" t="s">
        <v>698</v>
      </c>
      <c r="B274" s="77" t="s">
        <v>228</v>
      </c>
      <c r="C274" s="78" t="s">
        <v>421</v>
      </c>
      <c r="D274" s="79" t="s">
        <v>692</v>
      </c>
      <c r="E274" s="80" t="s">
        <v>693</v>
      </c>
      <c r="F274" s="79" t="s">
        <v>124</v>
      </c>
      <c r="G274" s="79" t="s">
        <v>120</v>
      </c>
      <c r="H274" s="81">
        <v>45354</v>
      </c>
      <c r="I274" s="81">
        <v>45358</v>
      </c>
      <c r="J274" s="80" t="s">
        <v>103</v>
      </c>
      <c r="K274" s="82">
        <f t="shared" si="107"/>
        <v>0</v>
      </c>
      <c r="L274" s="82">
        <f t="shared" si="85"/>
        <v>0</v>
      </c>
      <c r="M274" s="82">
        <v>0</v>
      </c>
      <c r="N274" s="83">
        <v>0</v>
      </c>
      <c r="O274" s="84">
        <f t="shared" si="113"/>
        <v>4</v>
      </c>
      <c r="P274" s="82">
        <v>0</v>
      </c>
      <c r="Q274" s="84">
        <f t="shared" si="114"/>
        <v>5</v>
      </c>
      <c r="R274" s="82">
        <v>0</v>
      </c>
      <c r="S274" s="82">
        <v>0</v>
      </c>
      <c r="T274" s="85">
        <f t="shared" si="112"/>
        <v>0</v>
      </c>
    </row>
    <row r="275" spans="1:20" s="75" customFormat="1" ht="17.25" x14ac:dyDescent="0.3">
      <c r="A275" s="69" t="s">
        <v>699</v>
      </c>
      <c r="B275" s="86"/>
      <c r="C275" s="78"/>
      <c r="D275" s="87"/>
      <c r="E275" s="88"/>
      <c r="F275" s="87"/>
      <c r="G275" s="87"/>
      <c r="H275" s="89"/>
      <c r="I275" s="89"/>
      <c r="J275" s="88"/>
      <c r="K275" s="85">
        <f t="shared" si="107"/>
        <v>79.141384615384624</v>
      </c>
      <c r="L275" s="85">
        <f>SUM(L276:L285)</f>
        <v>1083.854</v>
      </c>
      <c r="M275" s="85">
        <f>SUM(M276:M285)</f>
        <v>1083.854</v>
      </c>
      <c r="N275" s="85">
        <f t="shared" ref="N275:S275" si="115">SUM(N276:N285)</f>
        <v>0</v>
      </c>
      <c r="O275" s="90">
        <f t="shared" si="115"/>
        <v>29</v>
      </c>
      <c r="P275" s="85">
        <f t="shared" si="115"/>
        <v>840.69600000000014</v>
      </c>
      <c r="Q275" s="90">
        <f t="shared" si="115"/>
        <v>39</v>
      </c>
      <c r="R275" s="85">
        <f t="shared" si="115"/>
        <v>1135.7639999999999</v>
      </c>
      <c r="S275" s="85">
        <f t="shared" si="115"/>
        <v>26.2</v>
      </c>
      <c r="T275" s="85">
        <f t="shared" si="112"/>
        <v>3086.5140000000001</v>
      </c>
    </row>
    <row r="276" spans="1:20" s="47" customFormat="1" ht="69" outlineLevel="1" x14ac:dyDescent="0.3">
      <c r="A276" s="76" t="s">
        <v>699</v>
      </c>
      <c r="B276" s="77" t="s">
        <v>82</v>
      </c>
      <c r="C276" s="78" t="s">
        <v>421</v>
      </c>
      <c r="D276" s="79" t="s">
        <v>702</v>
      </c>
      <c r="E276" s="80" t="s">
        <v>808</v>
      </c>
      <c r="F276" s="79" t="s">
        <v>120</v>
      </c>
      <c r="G276" s="79" t="s">
        <v>124</v>
      </c>
      <c r="H276" s="81">
        <v>45305</v>
      </c>
      <c r="I276" s="81">
        <v>45311</v>
      </c>
      <c r="J276" s="80" t="s">
        <v>174</v>
      </c>
      <c r="K276" s="82">
        <f t="shared" si="107"/>
        <v>3.7428571428571429</v>
      </c>
      <c r="L276" s="82">
        <f t="shared" si="85"/>
        <v>0</v>
      </c>
      <c r="M276" s="82">
        <v>0</v>
      </c>
      <c r="N276" s="83">
        <v>0</v>
      </c>
      <c r="O276" s="84">
        <f>I276-H276</f>
        <v>6</v>
      </c>
      <c r="P276" s="82">
        <v>0</v>
      </c>
      <c r="Q276" s="84">
        <f>I276-H276+1</f>
        <v>7</v>
      </c>
      <c r="R276" s="82">
        <v>0</v>
      </c>
      <c r="S276" s="82">
        <v>26.2</v>
      </c>
      <c r="T276" s="85">
        <f t="shared" si="112"/>
        <v>26.2</v>
      </c>
    </row>
    <row r="277" spans="1:20" s="47" customFormat="1" ht="51.75" outlineLevel="1" x14ac:dyDescent="0.3">
      <c r="A277" s="76" t="s">
        <v>699</v>
      </c>
      <c r="B277" s="77" t="s">
        <v>229</v>
      </c>
      <c r="C277" s="78" t="s">
        <v>421</v>
      </c>
      <c r="D277" s="79" t="s">
        <v>704</v>
      </c>
      <c r="E277" s="80" t="s">
        <v>809</v>
      </c>
      <c r="F277" s="79" t="s">
        <v>120</v>
      </c>
      <c r="G277" s="79" t="s">
        <v>124</v>
      </c>
      <c r="H277" s="81">
        <v>45320</v>
      </c>
      <c r="I277" s="81">
        <v>45324</v>
      </c>
      <c r="J277" s="80" t="s">
        <v>430</v>
      </c>
      <c r="K277" s="82">
        <f t="shared" ref="K277:K278" si="116">T277/Q277</f>
        <v>19.438800000000001</v>
      </c>
      <c r="L277" s="82">
        <f t="shared" ref="L277:L278" si="117">+M277+N277</f>
        <v>0</v>
      </c>
      <c r="M277" s="82">
        <v>0</v>
      </c>
      <c r="N277" s="83">
        <v>0</v>
      </c>
      <c r="O277" s="84">
        <f t="shared" ref="O277:O278" si="118">I277-H277</f>
        <v>4</v>
      </c>
      <c r="P277" s="82">
        <v>0</v>
      </c>
      <c r="Q277" s="84">
        <f t="shared" ref="Q277:Q278" si="119">I277-H277+1</f>
        <v>5</v>
      </c>
      <c r="R277" s="82">
        <v>97.194000000000003</v>
      </c>
      <c r="S277" s="82">
        <v>0</v>
      </c>
      <c r="T277" s="85">
        <f t="shared" si="112"/>
        <v>97.194000000000003</v>
      </c>
    </row>
    <row r="278" spans="1:20" s="47" customFormat="1" ht="51.75" outlineLevel="1" x14ac:dyDescent="0.3">
      <c r="A278" s="76" t="s">
        <v>699</v>
      </c>
      <c r="B278" s="77" t="s">
        <v>703</v>
      </c>
      <c r="C278" s="78" t="s">
        <v>421</v>
      </c>
      <c r="D278" s="79" t="s">
        <v>705</v>
      </c>
      <c r="E278" s="80" t="s">
        <v>809</v>
      </c>
      <c r="F278" s="79" t="s">
        <v>120</v>
      </c>
      <c r="G278" s="79" t="s">
        <v>124</v>
      </c>
      <c r="H278" s="81">
        <v>45355</v>
      </c>
      <c r="I278" s="81">
        <v>45358</v>
      </c>
      <c r="J278" s="80" t="s">
        <v>243</v>
      </c>
      <c r="K278" s="82">
        <f t="shared" si="116"/>
        <v>294.51474999999999</v>
      </c>
      <c r="L278" s="82">
        <f t="shared" si="117"/>
        <v>632.23199999999997</v>
      </c>
      <c r="M278" s="82">
        <v>632.23199999999997</v>
      </c>
      <c r="N278" s="83">
        <v>0</v>
      </c>
      <c r="O278" s="84">
        <f t="shared" si="118"/>
        <v>3</v>
      </c>
      <c r="P278" s="82">
        <v>280.23200000000003</v>
      </c>
      <c r="Q278" s="84">
        <f t="shared" si="119"/>
        <v>4</v>
      </c>
      <c r="R278" s="82">
        <v>265.59500000000003</v>
      </c>
      <c r="S278" s="82">
        <v>0</v>
      </c>
      <c r="T278" s="85">
        <f t="shared" si="112"/>
        <v>1178.059</v>
      </c>
    </row>
    <row r="279" spans="1:20" s="47" customFormat="1" ht="69" outlineLevel="1" x14ac:dyDescent="0.3">
      <c r="A279" s="76" t="s">
        <v>699</v>
      </c>
      <c r="B279" s="77" t="s">
        <v>706</v>
      </c>
      <c r="C279" s="78" t="s">
        <v>421</v>
      </c>
      <c r="D279" s="79" t="s">
        <v>705</v>
      </c>
      <c r="E279" s="80" t="s">
        <v>710</v>
      </c>
      <c r="F279" s="79" t="s">
        <v>120</v>
      </c>
      <c r="G279" s="79" t="s">
        <v>124</v>
      </c>
      <c r="H279" s="81">
        <v>45355</v>
      </c>
      <c r="I279" s="81">
        <v>45358</v>
      </c>
      <c r="J279" s="80" t="s">
        <v>243</v>
      </c>
      <c r="K279" s="82">
        <f t="shared" ref="K279:K281" si="120">T279/Q279</f>
        <v>192.90950000000001</v>
      </c>
      <c r="L279" s="82">
        <f t="shared" ref="L279:L281" si="121">+M279+N279</f>
        <v>225.81100000000001</v>
      </c>
      <c r="M279" s="82">
        <v>225.81100000000001</v>
      </c>
      <c r="N279" s="83">
        <v>0</v>
      </c>
      <c r="O279" s="84">
        <f t="shared" ref="O279:O281" si="122">I279-H279</f>
        <v>3</v>
      </c>
      <c r="P279" s="82">
        <v>280.23200000000003</v>
      </c>
      <c r="Q279" s="84">
        <f t="shared" ref="Q279:Q281" si="123">I279-H279+1</f>
        <v>4</v>
      </c>
      <c r="R279" s="82">
        <v>265.59500000000003</v>
      </c>
      <c r="S279" s="82">
        <v>0</v>
      </c>
      <c r="T279" s="85">
        <f t="shared" si="112"/>
        <v>771.63800000000003</v>
      </c>
    </row>
    <row r="280" spans="1:20" s="47" customFormat="1" ht="51.75" outlineLevel="1" x14ac:dyDescent="0.3">
      <c r="A280" s="76" t="s">
        <v>699</v>
      </c>
      <c r="B280" s="77" t="s">
        <v>707</v>
      </c>
      <c r="C280" s="78" t="s">
        <v>421</v>
      </c>
      <c r="D280" s="79" t="s">
        <v>705</v>
      </c>
      <c r="E280" s="80" t="s">
        <v>711</v>
      </c>
      <c r="F280" s="79" t="s">
        <v>120</v>
      </c>
      <c r="G280" s="79" t="s">
        <v>124</v>
      </c>
      <c r="H280" s="81">
        <v>45355</v>
      </c>
      <c r="I280" s="81">
        <v>45358</v>
      </c>
      <c r="J280" s="80" t="s">
        <v>243</v>
      </c>
      <c r="K280" s="82">
        <f t="shared" si="120"/>
        <v>192.90950000000001</v>
      </c>
      <c r="L280" s="82">
        <f t="shared" si="121"/>
        <v>225.81100000000001</v>
      </c>
      <c r="M280" s="82">
        <v>225.81100000000001</v>
      </c>
      <c r="N280" s="83">
        <v>0</v>
      </c>
      <c r="O280" s="84">
        <f t="shared" si="122"/>
        <v>3</v>
      </c>
      <c r="P280" s="82">
        <v>280.23200000000003</v>
      </c>
      <c r="Q280" s="84">
        <f t="shared" si="123"/>
        <v>4</v>
      </c>
      <c r="R280" s="82">
        <v>265.59500000000003</v>
      </c>
      <c r="S280" s="82">
        <v>0</v>
      </c>
      <c r="T280" s="85">
        <f t="shared" si="112"/>
        <v>771.63800000000003</v>
      </c>
    </row>
    <row r="281" spans="1:20" s="47" customFormat="1" ht="51.75" outlineLevel="1" x14ac:dyDescent="0.3">
      <c r="A281" s="76" t="s">
        <v>699</v>
      </c>
      <c r="B281" s="77" t="s">
        <v>708</v>
      </c>
      <c r="C281" s="78" t="s">
        <v>421</v>
      </c>
      <c r="D281" s="79" t="s">
        <v>712</v>
      </c>
      <c r="E281" s="80" t="s">
        <v>810</v>
      </c>
      <c r="F281" s="79" t="s">
        <v>120</v>
      </c>
      <c r="G281" s="79" t="s">
        <v>124</v>
      </c>
      <c r="H281" s="81">
        <v>45335</v>
      </c>
      <c r="I281" s="81">
        <v>45337</v>
      </c>
      <c r="J281" s="80" t="s">
        <v>430</v>
      </c>
      <c r="K281" s="82">
        <f t="shared" si="120"/>
        <v>16.119</v>
      </c>
      <c r="L281" s="82">
        <f t="shared" si="121"/>
        <v>0</v>
      </c>
      <c r="M281" s="82">
        <v>0</v>
      </c>
      <c r="N281" s="83">
        <v>0</v>
      </c>
      <c r="O281" s="84">
        <f t="shared" si="122"/>
        <v>2</v>
      </c>
      <c r="P281" s="82">
        <v>0</v>
      </c>
      <c r="Q281" s="84">
        <f t="shared" si="123"/>
        <v>3</v>
      </c>
      <c r="R281" s="82">
        <v>48.356999999999999</v>
      </c>
      <c r="S281" s="82">
        <v>0</v>
      </c>
      <c r="T281" s="85">
        <f t="shared" si="112"/>
        <v>48.356999999999999</v>
      </c>
    </row>
    <row r="282" spans="1:20" s="47" customFormat="1" ht="51.75" outlineLevel="1" x14ac:dyDescent="0.3">
      <c r="A282" s="76" t="s">
        <v>699</v>
      </c>
      <c r="B282" s="77" t="s">
        <v>709</v>
      </c>
      <c r="C282" s="78" t="s">
        <v>421</v>
      </c>
      <c r="D282" s="79" t="s">
        <v>712</v>
      </c>
      <c r="E282" s="80" t="s">
        <v>716</v>
      </c>
      <c r="F282" s="79" t="s">
        <v>120</v>
      </c>
      <c r="G282" s="79" t="s">
        <v>124</v>
      </c>
      <c r="H282" s="81">
        <v>45335</v>
      </c>
      <c r="I282" s="81">
        <v>45337</v>
      </c>
      <c r="J282" s="80" t="s">
        <v>430</v>
      </c>
      <c r="K282" s="82">
        <f t="shared" ref="K282" si="124">T282/Q282</f>
        <v>16.119</v>
      </c>
      <c r="L282" s="82">
        <f t="shared" ref="L282" si="125">+M282+N282</f>
        <v>0</v>
      </c>
      <c r="M282" s="82">
        <v>0</v>
      </c>
      <c r="N282" s="83">
        <v>0</v>
      </c>
      <c r="O282" s="84">
        <f t="shared" ref="O282" si="126">I282-H282</f>
        <v>2</v>
      </c>
      <c r="P282" s="82">
        <v>0</v>
      </c>
      <c r="Q282" s="84">
        <f t="shared" ref="Q282" si="127">I282-H282+1</f>
        <v>3</v>
      </c>
      <c r="R282" s="82">
        <v>48.356999999999999</v>
      </c>
      <c r="S282" s="82">
        <v>0</v>
      </c>
      <c r="T282" s="85">
        <f t="shared" si="112"/>
        <v>48.356999999999999</v>
      </c>
    </row>
    <row r="283" spans="1:20" s="47" customFormat="1" ht="51.75" outlineLevel="1" x14ac:dyDescent="0.3">
      <c r="A283" s="76" t="s">
        <v>699</v>
      </c>
      <c r="B283" s="77" t="s">
        <v>713</v>
      </c>
      <c r="C283" s="78" t="s">
        <v>421</v>
      </c>
      <c r="D283" s="79" t="s">
        <v>712</v>
      </c>
      <c r="E283" s="80" t="s">
        <v>811</v>
      </c>
      <c r="F283" s="79" t="s">
        <v>120</v>
      </c>
      <c r="G283" s="79" t="s">
        <v>124</v>
      </c>
      <c r="H283" s="81">
        <v>45335</v>
      </c>
      <c r="I283" s="81">
        <v>45337</v>
      </c>
      <c r="J283" s="80" t="s">
        <v>430</v>
      </c>
      <c r="K283" s="82">
        <f t="shared" ref="K283:K285" si="128">T283/Q283</f>
        <v>16.119</v>
      </c>
      <c r="L283" s="82">
        <f t="shared" ref="L283:L285" si="129">+M283+N283</f>
        <v>0</v>
      </c>
      <c r="M283" s="82">
        <v>0</v>
      </c>
      <c r="N283" s="83">
        <v>0</v>
      </c>
      <c r="O283" s="84">
        <f t="shared" ref="O283:O285" si="130">I283-H283</f>
        <v>2</v>
      </c>
      <c r="P283" s="82">
        <v>0</v>
      </c>
      <c r="Q283" s="84">
        <f t="shared" ref="Q283:Q285" si="131">I283-H283+1</f>
        <v>3</v>
      </c>
      <c r="R283" s="82">
        <v>48.356999999999999</v>
      </c>
      <c r="S283" s="82">
        <v>0</v>
      </c>
      <c r="T283" s="85">
        <f t="shared" si="112"/>
        <v>48.356999999999999</v>
      </c>
    </row>
    <row r="284" spans="1:20" s="47" customFormat="1" ht="51.75" outlineLevel="1" x14ac:dyDescent="0.3">
      <c r="A284" s="76" t="s">
        <v>699</v>
      </c>
      <c r="B284" s="77" t="s">
        <v>714</v>
      </c>
      <c r="C284" s="78" t="s">
        <v>421</v>
      </c>
      <c r="D284" s="79" t="s">
        <v>712</v>
      </c>
      <c r="E284" s="80" t="s">
        <v>717</v>
      </c>
      <c r="F284" s="79" t="s">
        <v>120</v>
      </c>
      <c r="G284" s="79" t="s">
        <v>124</v>
      </c>
      <c r="H284" s="81">
        <v>45335</v>
      </c>
      <c r="I284" s="81">
        <v>45337</v>
      </c>
      <c r="J284" s="80" t="s">
        <v>430</v>
      </c>
      <c r="K284" s="82">
        <f t="shared" si="128"/>
        <v>16.119</v>
      </c>
      <c r="L284" s="82">
        <f t="shared" si="129"/>
        <v>0</v>
      </c>
      <c r="M284" s="82">
        <v>0</v>
      </c>
      <c r="N284" s="83">
        <v>0</v>
      </c>
      <c r="O284" s="84">
        <f t="shared" si="130"/>
        <v>2</v>
      </c>
      <c r="P284" s="82">
        <v>0</v>
      </c>
      <c r="Q284" s="84">
        <f t="shared" si="131"/>
        <v>3</v>
      </c>
      <c r="R284" s="82">
        <v>48.356999999999999</v>
      </c>
      <c r="S284" s="82">
        <v>0</v>
      </c>
      <c r="T284" s="85">
        <f t="shared" si="112"/>
        <v>48.356999999999999</v>
      </c>
    </row>
    <row r="285" spans="1:20" s="47" customFormat="1" ht="51.75" outlineLevel="1" x14ac:dyDescent="0.3">
      <c r="A285" s="76" t="s">
        <v>699</v>
      </c>
      <c r="B285" s="77" t="s">
        <v>715</v>
      </c>
      <c r="C285" s="78" t="s">
        <v>421</v>
      </c>
      <c r="D285" s="79" t="s">
        <v>712</v>
      </c>
      <c r="E285" s="80" t="s">
        <v>812</v>
      </c>
      <c r="F285" s="79" t="s">
        <v>120</v>
      </c>
      <c r="G285" s="79" t="s">
        <v>124</v>
      </c>
      <c r="H285" s="81">
        <v>45335</v>
      </c>
      <c r="I285" s="81">
        <v>45337</v>
      </c>
      <c r="J285" s="80" t="s">
        <v>430</v>
      </c>
      <c r="K285" s="82">
        <f t="shared" si="128"/>
        <v>16.119</v>
      </c>
      <c r="L285" s="82">
        <f t="shared" si="129"/>
        <v>0</v>
      </c>
      <c r="M285" s="82">
        <v>0</v>
      </c>
      <c r="N285" s="83">
        <v>0</v>
      </c>
      <c r="O285" s="84">
        <f t="shared" si="130"/>
        <v>2</v>
      </c>
      <c r="P285" s="82">
        <v>0</v>
      </c>
      <c r="Q285" s="84">
        <f t="shared" si="131"/>
        <v>3</v>
      </c>
      <c r="R285" s="82">
        <v>48.356999999999999</v>
      </c>
      <c r="S285" s="82">
        <v>0</v>
      </c>
      <c r="T285" s="85">
        <f t="shared" si="112"/>
        <v>48.356999999999999</v>
      </c>
    </row>
    <row r="286" spans="1:20" s="75" customFormat="1" ht="17.25" x14ac:dyDescent="0.3">
      <c r="A286" s="69" t="s">
        <v>718</v>
      </c>
      <c r="B286" s="77"/>
      <c r="C286" s="78"/>
      <c r="D286" s="87"/>
      <c r="E286" s="88"/>
      <c r="F286" s="87"/>
      <c r="G286" s="87"/>
      <c r="H286" s="89"/>
      <c r="I286" s="89"/>
      <c r="J286" s="88"/>
      <c r="K286" s="85">
        <f>T286/Q286</f>
        <v>111.914</v>
      </c>
      <c r="L286" s="85">
        <f t="shared" ref="L286:S286" si="132">SUM(L287:L287)</f>
        <v>131.95699999999999</v>
      </c>
      <c r="M286" s="85">
        <f>SUM(M287:M287)</f>
        <v>131.95699999999999</v>
      </c>
      <c r="N286" s="85">
        <f t="shared" si="132"/>
        <v>0</v>
      </c>
      <c r="O286" s="90">
        <f t="shared" si="132"/>
        <v>1</v>
      </c>
      <c r="P286" s="85">
        <f t="shared" si="132"/>
        <v>23.867999999999999</v>
      </c>
      <c r="Q286" s="90">
        <f t="shared" si="132"/>
        <v>2</v>
      </c>
      <c r="R286" s="85">
        <f t="shared" si="132"/>
        <v>61.405000000000001</v>
      </c>
      <c r="S286" s="85">
        <f t="shared" si="132"/>
        <v>6.5979999999999999</v>
      </c>
      <c r="T286" s="85">
        <f t="shared" si="112"/>
        <v>223.828</v>
      </c>
    </row>
    <row r="287" spans="1:20" s="47" customFormat="1" ht="51.75" outlineLevel="1" x14ac:dyDescent="0.3">
      <c r="A287" s="76" t="s">
        <v>718</v>
      </c>
      <c r="B287" s="77" t="s">
        <v>83</v>
      </c>
      <c r="C287" s="78" t="s">
        <v>421</v>
      </c>
      <c r="D287" s="79" t="s">
        <v>694</v>
      </c>
      <c r="E287" s="80" t="s">
        <v>695</v>
      </c>
      <c r="F287" s="79" t="s">
        <v>120</v>
      </c>
      <c r="G287" s="79" t="s">
        <v>124</v>
      </c>
      <c r="H287" s="81">
        <v>45351</v>
      </c>
      <c r="I287" s="81">
        <v>45352</v>
      </c>
      <c r="J287" s="80" t="s">
        <v>179</v>
      </c>
      <c r="K287" s="82">
        <f t="shared" si="107"/>
        <v>111.914</v>
      </c>
      <c r="L287" s="82">
        <f>+M287+N287</f>
        <v>131.95699999999999</v>
      </c>
      <c r="M287" s="82">
        <v>131.95699999999999</v>
      </c>
      <c r="N287" s="83">
        <v>0</v>
      </c>
      <c r="O287" s="84">
        <f>I287-H287</f>
        <v>1</v>
      </c>
      <c r="P287" s="82">
        <v>23.867999999999999</v>
      </c>
      <c r="Q287" s="84">
        <f>I287-H287+1</f>
        <v>2</v>
      </c>
      <c r="R287" s="82">
        <v>61.405000000000001</v>
      </c>
      <c r="S287" s="82">
        <v>6.5979999999999999</v>
      </c>
      <c r="T287" s="85">
        <f>L287+P287+R287+S287</f>
        <v>223.828</v>
      </c>
    </row>
    <row r="288" spans="1:20" s="75" customFormat="1" ht="18.75" x14ac:dyDescent="0.3">
      <c r="A288" s="100" t="s">
        <v>12</v>
      </c>
      <c r="B288" s="101"/>
      <c r="C288" s="101"/>
      <c r="D288" s="100"/>
      <c r="E288" s="100"/>
      <c r="F288" s="100"/>
      <c r="G288" s="100"/>
      <c r="H288" s="102"/>
      <c r="I288" s="102"/>
      <c r="J288" s="100"/>
      <c r="K288" s="103">
        <f>T288/Q288</f>
        <v>95.328406824146924</v>
      </c>
      <c r="L288" s="103">
        <f>SUM(L12:L287)/2-L152/2-L98/2</f>
        <v>49116.315000000024</v>
      </c>
      <c r="M288" s="103">
        <f t="shared" ref="M288:T288" si="133">SUM(M12:M287)/2-M152/2-M98/2</f>
        <v>49116.315000000024</v>
      </c>
      <c r="N288" s="103">
        <f t="shared" si="133"/>
        <v>0</v>
      </c>
      <c r="O288" s="103">
        <f t="shared" si="133"/>
        <v>894</v>
      </c>
      <c r="P288" s="103">
        <f>SUM(P12:P287)/2-P152/2-P98/2</f>
        <v>24675.003000000012</v>
      </c>
      <c r="Q288" s="103">
        <f t="shared" si="133"/>
        <v>1143</v>
      </c>
      <c r="R288" s="103">
        <f t="shared" si="133"/>
        <v>34376.497000000025</v>
      </c>
      <c r="S288" s="103">
        <f t="shared" si="133"/>
        <v>792.55400000000009</v>
      </c>
      <c r="T288" s="103">
        <f t="shared" si="133"/>
        <v>108960.36899999993</v>
      </c>
    </row>
  </sheetData>
  <autoFilter ref="A10:T288"/>
  <mergeCells count="6">
    <mergeCell ref="L7:O7"/>
    <mergeCell ref="A1:L1"/>
    <mergeCell ref="A2:L2"/>
    <mergeCell ref="L3:O3"/>
    <mergeCell ref="L4:O4"/>
    <mergeCell ref="L6:O6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G164"/>
  <sheetViews>
    <sheetView workbookViewId="0">
      <selection activeCell="E163" sqref="E163:E164"/>
    </sheetView>
  </sheetViews>
  <sheetFormatPr defaultRowHeight="16.5" x14ac:dyDescent="0.3"/>
  <cols>
    <col min="1" max="1" width="3.85546875" style="1" customWidth="1"/>
    <col min="2" max="2" width="6.140625" style="1" customWidth="1"/>
    <col min="3" max="3" width="38" style="1" customWidth="1"/>
    <col min="4" max="5" width="17" style="1" customWidth="1"/>
    <col min="6" max="6" width="19.7109375" style="1" customWidth="1"/>
    <col min="7" max="7" width="10" style="1" bestFit="1" customWidth="1"/>
    <col min="8" max="16384" width="9.140625" style="1"/>
  </cols>
  <sheetData>
    <row r="2" spans="2:7" x14ac:dyDescent="0.3">
      <c r="C2" s="224" t="s">
        <v>22</v>
      </c>
      <c r="D2" s="224"/>
      <c r="F2" s="106"/>
    </row>
    <row r="3" spans="2:7" ht="29.25" customHeight="1" x14ac:dyDescent="0.3">
      <c r="C3" s="224" t="s">
        <v>26</v>
      </c>
      <c r="D3" s="224"/>
      <c r="F3" s="106"/>
    </row>
    <row r="5" spans="2:7" x14ac:dyDescent="0.3">
      <c r="C5" s="224" t="s">
        <v>35</v>
      </c>
      <c r="D5" s="224"/>
      <c r="F5" s="106"/>
    </row>
    <row r="6" spans="2:7" ht="29.25" customHeight="1" x14ac:dyDescent="0.3">
      <c r="C6" s="224" t="s">
        <v>25</v>
      </c>
      <c r="D6" s="224"/>
      <c r="F6" s="106"/>
    </row>
    <row r="7" spans="2:7" x14ac:dyDescent="0.3">
      <c r="B7" s="21"/>
      <c r="C7" s="224"/>
      <c r="D7" s="224"/>
      <c r="E7" s="224"/>
      <c r="F7" s="224"/>
      <c r="G7" s="224"/>
    </row>
    <row r="8" spans="2:7" x14ac:dyDescent="0.3">
      <c r="B8" s="22"/>
    </row>
    <row r="9" spans="2:7" ht="18.75" customHeight="1" x14ac:dyDescent="0.3">
      <c r="B9" s="226" t="s">
        <v>23</v>
      </c>
      <c r="C9" s="226"/>
      <c r="D9" s="226"/>
      <c r="E9" s="226"/>
      <c r="F9" s="23"/>
      <c r="G9" s="23"/>
    </row>
    <row r="10" spans="2:7" ht="36.75" customHeight="1" x14ac:dyDescent="0.3">
      <c r="B10" s="225" t="s">
        <v>24</v>
      </c>
      <c r="C10" s="225"/>
      <c r="D10" s="225"/>
      <c r="E10" s="225"/>
      <c r="F10" s="23"/>
    </row>
    <row r="11" spans="2:7" x14ac:dyDescent="0.3">
      <c r="B11" s="24"/>
      <c r="C11" s="21"/>
      <c r="D11" s="25"/>
      <c r="E11" s="25"/>
    </row>
    <row r="12" spans="2:7" x14ac:dyDescent="0.3">
      <c r="B12" s="24"/>
      <c r="C12" s="21"/>
      <c r="D12" s="25"/>
      <c r="E12" s="25"/>
      <c r="F12" s="26"/>
    </row>
    <row r="13" spans="2:7" x14ac:dyDescent="0.3">
      <c r="B13" s="1" t="s">
        <v>839</v>
      </c>
    </row>
    <row r="14" spans="2:7" x14ac:dyDescent="0.3">
      <c r="B14" s="1" t="s">
        <v>700</v>
      </c>
    </row>
    <row r="15" spans="2:7" x14ac:dyDescent="0.3">
      <c r="B15" s="1" t="s">
        <v>719</v>
      </c>
    </row>
    <row r="16" spans="2:7" x14ac:dyDescent="0.3">
      <c r="B16" s="1" t="s">
        <v>720</v>
      </c>
    </row>
    <row r="17" spans="2:5" x14ac:dyDescent="0.3">
      <c r="B17" s="1" t="s">
        <v>180</v>
      </c>
    </row>
    <row r="18" spans="2:5" x14ac:dyDescent="0.3">
      <c r="B18" s="1" t="s">
        <v>181</v>
      </c>
    </row>
    <row r="19" spans="2:5" x14ac:dyDescent="0.3">
      <c r="B19" s="1" t="s">
        <v>30</v>
      </c>
    </row>
    <row r="20" spans="2:5" x14ac:dyDescent="0.3">
      <c r="B20" s="1" t="s">
        <v>721</v>
      </c>
    </row>
    <row r="22" spans="2:5" ht="16.5" customHeight="1" x14ac:dyDescent="0.3">
      <c r="B22" s="215" t="s">
        <v>15</v>
      </c>
      <c r="C22" s="215"/>
      <c r="D22" s="215"/>
      <c r="E22" s="215"/>
    </row>
    <row r="23" spans="2:5" ht="33" x14ac:dyDescent="0.3">
      <c r="B23" s="182"/>
      <c r="C23" s="183" t="s">
        <v>0</v>
      </c>
      <c r="D23" s="183" t="s">
        <v>1</v>
      </c>
      <c r="E23" s="184" t="s">
        <v>2</v>
      </c>
    </row>
    <row r="24" spans="2:5" x14ac:dyDescent="0.3">
      <c r="B24" s="185">
        <v>1</v>
      </c>
      <c r="C24" s="186" t="s">
        <v>3</v>
      </c>
      <c r="D24" s="187"/>
      <c r="E24" s="188">
        <v>32115.07</v>
      </c>
    </row>
    <row r="25" spans="2:5" x14ac:dyDescent="0.3">
      <c r="B25" s="185">
        <v>2</v>
      </c>
      <c r="C25" s="186" t="s">
        <v>4</v>
      </c>
      <c r="D25" s="187"/>
      <c r="E25" s="188">
        <v>15913.16</v>
      </c>
    </row>
    <row r="26" spans="2:5" x14ac:dyDescent="0.3">
      <c r="B26" s="185">
        <v>3</v>
      </c>
      <c r="C26" s="186" t="s">
        <v>5</v>
      </c>
      <c r="D26" s="187"/>
      <c r="E26" s="188">
        <v>20609.36</v>
      </c>
    </row>
    <row r="27" spans="2:5" x14ac:dyDescent="0.3">
      <c r="B27" s="185">
        <v>4</v>
      </c>
      <c r="C27" s="186" t="s">
        <v>6</v>
      </c>
      <c r="D27" s="187"/>
      <c r="E27" s="188"/>
    </row>
    <row r="28" spans="2:5" x14ac:dyDescent="0.3">
      <c r="B28" s="185" t="s">
        <v>9</v>
      </c>
      <c r="C28" s="186" t="s">
        <v>16</v>
      </c>
      <c r="D28" s="187"/>
      <c r="E28" s="188">
        <v>86.1</v>
      </c>
    </row>
    <row r="29" spans="2:5" ht="33" x14ac:dyDescent="0.3">
      <c r="B29" s="185" t="s">
        <v>10</v>
      </c>
      <c r="C29" s="186" t="s">
        <v>17</v>
      </c>
      <c r="D29" s="187"/>
      <c r="E29" s="188">
        <v>395</v>
      </c>
    </row>
    <row r="30" spans="2:5" x14ac:dyDescent="0.3">
      <c r="B30" s="185" t="s">
        <v>11</v>
      </c>
      <c r="C30" s="186" t="s">
        <v>18</v>
      </c>
      <c r="D30" s="187"/>
      <c r="E30" s="188">
        <v>0</v>
      </c>
    </row>
    <row r="31" spans="2:5" x14ac:dyDescent="0.3">
      <c r="B31" s="189">
        <v>4.4000000000000004</v>
      </c>
      <c r="C31" s="186" t="s">
        <v>19</v>
      </c>
      <c r="D31" s="190"/>
      <c r="E31" s="188">
        <v>1151.07</v>
      </c>
    </row>
    <row r="32" spans="2:5" x14ac:dyDescent="0.3">
      <c r="B32" s="189">
        <v>4.5</v>
      </c>
      <c r="C32" s="186" t="s">
        <v>20</v>
      </c>
      <c r="D32" s="190"/>
      <c r="E32" s="188">
        <v>118.3</v>
      </c>
    </row>
    <row r="33" spans="2:5" x14ac:dyDescent="0.3">
      <c r="B33" s="216"/>
      <c r="C33" s="191" t="s">
        <v>12</v>
      </c>
      <c r="D33" s="220" t="s">
        <v>13</v>
      </c>
      <c r="E33" s="222">
        <f>E24+E25+E26+E28+E29+E30+E31+E32</f>
        <v>70388.060000000012</v>
      </c>
    </row>
    <row r="34" spans="2:5" x14ac:dyDescent="0.3">
      <c r="B34" s="217"/>
      <c r="C34" s="192" t="s">
        <v>14</v>
      </c>
      <c r="D34" s="221"/>
      <c r="E34" s="223"/>
    </row>
    <row r="36" spans="2:5" x14ac:dyDescent="0.3">
      <c r="B36" s="1" t="s">
        <v>840</v>
      </c>
    </row>
    <row r="37" spans="2:5" x14ac:dyDescent="0.3">
      <c r="B37" s="1" t="s">
        <v>700</v>
      </c>
    </row>
    <row r="38" spans="2:5" x14ac:dyDescent="0.3">
      <c r="B38" s="1" t="s">
        <v>817</v>
      </c>
    </row>
    <row r="39" spans="2:5" x14ac:dyDescent="0.3">
      <c r="B39" s="1" t="s">
        <v>818</v>
      </c>
    </row>
    <row r="40" spans="2:5" x14ac:dyDescent="0.3">
      <c r="B40" s="1" t="s">
        <v>819</v>
      </c>
    </row>
    <row r="41" spans="2:5" x14ac:dyDescent="0.3">
      <c r="B41" s="1" t="s">
        <v>820</v>
      </c>
    </row>
    <row r="42" spans="2:5" x14ac:dyDescent="0.3">
      <c r="B42" s="1" t="s">
        <v>821</v>
      </c>
    </row>
    <row r="43" spans="2:5" x14ac:dyDescent="0.3">
      <c r="B43" s="1" t="s">
        <v>822</v>
      </c>
    </row>
    <row r="45" spans="2:5" ht="16.5" customHeight="1" x14ac:dyDescent="0.3">
      <c r="B45" s="215" t="s">
        <v>15</v>
      </c>
      <c r="C45" s="215"/>
      <c r="D45" s="215"/>
      <c r="E45" s="215"/>
    </row>
    <row r="46" spans="2:5" ht="33" x14ac:dyDescent="0.3">
      <c r="B46" s="182"/>
      <c r="C46" s="183" t="s">
        <v>0</v>
      </c>
      <c r="D46" s="183" t="s">
        <v>1</v>
      </c>
      <c r="E46" s="184" t="s">
        <v>2</v>
      </c>
    </row>
    <row r="47" spans="2:5" x14ac:dyDescent="0.3">
      <c r="B47" s="185">
        <v>1</v>
      </c>
      <c r="C47" s="186" t="s">
        <v>3</v>
      </c>
      <c r="D47" s="187">
        <v>53.83</v>
      </c>
      <c r="E47" s="188">
        <v>322.95999999999998</v>
      </c>
    </row>
    <row r="48" spans="2:5" x14ac:dyDescent="0.3">
      <c r="B48" s="185">
        <v>2</v>
      </c>
      <c r="C48" s="186" t="s">
        <v>4</v>
      </c>
      <c r="D48" s="187">
        <v>118.9</v>
      </c>
      <c r="E48" s="188">
        <v>19142.21</v>
      </c>
    </row>
    <row r="49" spans="2:5" x14ac:dyDescent="0.3">
      <c r="B49" s="185">
        <v>3</v>
      </c>
      <c r="C49" s="186" t="s">
        <v>5</v>
      </c>
      <c r="D49" s="187">
        <v>190.72</v>
      </c>
      <c r="E49" s="188">
        <v>46345.79</v>
      </c>
    </row>
    <row r="50" spans="2:5" x14ac:dyDescent="0.3">
      <c r="B50" s="185">
        <v>4</v>
      </c>
      <c r="C50" s="186" t="s">
        <v>6</v>
      </c>
      <c r="D50" s="187">
        <f>SUM(D51:D55)</f>
        <v>114.09</v>
      </c>
      <c r="E50" s="187">
        <f>SUM(E51:E55)</f>
        <v>9913.48</v>
      </c>
    </row>
    <row r="51" spans="2:5" ht="33" x14ac:dyDescent="0.3">
      <c r="B51" s="185" t="s">
        <v>9</v>
      </c>
      <c r="C51" s="186" t="s">
        <v>831</v>
      </c>
      <c r="D51" s="187">
        <v>28.7</v>
      </c>
      <c r="E51" s="188">
        <v>57.4</v>
      </c>
    </row>
    <row r="52" spans="2:5" x14ac:dyDescent="0.3">
      <c r="B52" s="185" t="s">
        <v>10</v>
      </c>
      <c r="C52" s="186" t="s">
        <v>832</v>
      </c>
      <c r="D52" s="187">
        <v>26.43</v>
      </c>
      <c r="E52" s="188">
        <v>422.83</v>
      </c>
    </row>
    <row r="53" spans="2:5" x14ac:dyDescent="0.3">
      <c r="B53" s="185" t="s">
        <v>11</v>
      </c>
      <c r="C53" s="186" t="s">
        <v>18</v>
      </c>
      <c r="D53" s="187"/>
      <c r="E53" s="188"/>
    </row>
    <row r="54" spans="2:5" x14ac:dyDescent="0.3">
      <c r="B54" s="189">
        <v>4.4000000000000004</v>
      </c>
      <c r="C54" s="186" t="s">
        <v>19</v>
      </c>
      <c r="D54" s="190"/>
      <c r="E54" s="188"/>
    </row>
    <row r="55" spans="2:5" x14ac:dyDescent="0.3">
      <c r="B55" s="189">
        <v>4.5</v>
      </c>
      <c r="C55" s="186" t="s">
        <v>20</v>
      </c>
      <c r="D55" s="190">
        <v>58.96</v>
      </c>
      <c r="E55" s="188">
        <f>9433.25</f>
        <v>9433.25</v>
      </c>
    </row>
    <row r="56" spans="2:5" x14ac:dyDescent="0.3">
      <c r="B56" s="216"/>
      <c r="C56" s="191" t="s">
        <v>12</v>
      </c>
      <c r="D56" s="220">
        <f>D47+D48+D49+D50</f>
        <v>477.54000000000008</v>
      </c>
      <c r="E56" s="222">
        <f>E47+E48+E49+E51+E52+E53+E54+E55</f>
        <v>75724.439999999988</v>
      </c>
    </row>
    <row r="57" spans="2:5" x14ac:dyDescent="0.3">
      <c r="B57" s="217"/>
      <c r="C57" s="192" t="s">
        <v>14</v>
      </c>
      <c r="D57" s="221"/>
      <c r="E57" s="223"/>
    </row>
    <row r="59" spans="2:5" x14ac:dyDescent="0.3">
      <c r="B59" s="1" t="s">
        <v>841</v>
      </c>
    </row>
    <row r="60" spans="2:5" x14ac:dyDescent="0.3">
      <c r="B60" s="1" t="s">
        <v>700</v>
      </c>
    </row>
    <row r="61" spans="2:5" x14ac:dyDescent="0.3">
      <c r="B61" s="1" t="s">
        <v>823</v>
      </c>
    </row>
    <row r="62" spans="2:5" x14ac:dyDescent="0.3">
      <c r="B62" s="1" t="s">
        <v>824</v>
      </c>
    </row>
    <row r="63" spans="2:5" x14ac:dyDescent="0.3">
      <c r="B63" s="1" t="s">
        <v>825</v>
      </c>
    </row>
    <row r="64" spans="2:5" x14ac:dyDescent="0.3">
      <c r="B64" s="1" t="s">
        <v>29</v>
      </c>
    </row>
    <row r="65" spans="2:5" x14ac:dyDescent="0.3">
      <c r="B65" s="1" t="s">
        <v>31</v>
      </c>
    </row>
    <row r="66" spans="2:5" x14ac:dyDescent="0.3">
      <c r="B66" s="1" t="s">
        <v>826</v>
      </c>
    </row>
    <row r="68" spans="2:5" ht="16.5" customHeight="1" x14ac:dyDescent="0.3">
      <c r="B68" s="215" t="s">
        <v>15</v>
      </c>
      <c r="C68" s="215"/>
      <c r="D68" s="215"/>
      <c r="E68" s="215"/>
    </row>
    <row r="69" spans="2:5" ht="33" x14ac:dyDescent="0.3">
      <c r="B69" s="182"/>
      <c r="C69" s="183" t="s">
        <v>0</v>
      </c>
      <c r="D69" s="183" t="s">
        <v>1</v>
      </c>
      <c r="E69" s="184" t="s">
        <v>2</v>
      </c>
    </row>
    <row r="70" spans="2:5" x14ac:dyDescent="0.3">
      <c r="B70" s="185">
        <v>1</v>
      </c>
      <c r="C70" s="186" t="s">
        <v>3</v>
      </c>
      <c r="D70" s="187"/>
      <c r="E70" s="188">
        <v>3506.308</v>
      </c>
    </row>
    <row r="71" spans="2:5" x14ac:dyDescent="0.3">
      <c r="B71" s="185">
        <v>2</v>
      </c>
      <c r="C71" s="186" t="s">
        <v>4</v>
      </c>
      <c r="D71" s="187"/>
      <c r="E71" s="188">
        <v>7595.6040000000003</v>
      </c>
    </row>
    <row r="72" spans="2:5" x14ac:dyDescent="0.3">
      <c r="B72" s="185">
        <v>3</v>
      </c>
      <c r="C72" s="186" t="s">
        <v>5</v>
      </c>
      <c r="D72" s="187"/>
      <c r="E72" s="188">
        <v>5503.5630000000001</v>
      </c>
    </row>
    <row r="73" spans="2:5" x14ac:dyDescent="0.3">
      <c r="B73" s="185">
        <v>4</v>
      </c>
      <c r="C73" s="186" t="s">
        <v>6</v>
      </c>
      <c r="D73" s="187"/>
      <c r="E73" s="188">
        <v>0</v>
      </c>
    </row>
    <row r="74" spans="2:5" ht="33" x14ac:dyDescent="0.3">
      <c r="B74" s="185" t="s">
        <v>9</v>
      </c>
      <c r="C74" s="186" t="s">
        <v>7</v>
      </c>
      <c r="D74" s="187"/>
      <c r="E74" s="188">
        <v>0</v>
      </c>
    </row>
    <row r="75" spans="2:5" x14ac:dyDescent="0.3">
      <c r="B75" s="185" t="s">
        <v>10</v>
      </c>
      <c r="C75" s="186" t="s">
        <v>8</v>
      </c>
      <c r="D75" s="187"/>
      <c r="E75" s="188">
        <v>10.11</v>
      </c>
    </row>
    <row r="76" spans="2:5" x14ac:dyDescent="0.3">
      <c r="B76" s="185" t="s">
        <v>11</v>
      </c>
      <c r="C76" s="186" t="s">
        <v>20</v>
      </c>
      <c r="D76" s="187"/>
      <c r="E76" s="188">
        <v>361.74900000000002</v>
      </c>
    </row>
    <row r="77" spans="2:5" x14ac:dyDescent="0.3">
      <c r="B77" s="216"/>
      <c r="C77" s="191" t="s">
        <v>12</v>
      </c>
      <c r="D77" s="220" t="s">
        <v>13</v>
      </c>
      <c r="E77" s="222">
        <f>E70+E71+E72+E73+E74+E75+E76</f>
        <v>16977.333999999999</v>
      </c>
    </row>
    <row r="78" spans="2:5" x14ac:dyDescent="0.3">
      <c r="B78" s="217"/>
      <c r="C78" s="192" t="s">
        <v>14</v>
      </c>
      <c r="D78" s="221"/>
      <c r="E78" s="223"/>
    </row>
    <row r="81" spans="2:5" x14ac:dyDescent="0.3">
      <c r="B81" s="2" t="s">
        <v>842</v>
      </c>
      <c r="C81" s="2"/>
      <c r="D81" s="2"/>
      <c r="E81" s="2"/>
    </row>
    <row r="82" spans="2:5" x14ac:dyDescent="0.3">
      <c r="B82" s="2" t="s">
        <v>700</v>
      </c>
      <c r="C82" s="2"/>
      <c r="D82" s="2"/>
      <c r="E82" s="2"/>
    </row>
    <row r="83" spans="2:5" x14ac:dyDescent="0.3">
      <c r="B83" s="2" t="s">
        <v>833</v>
      </c>
      <c r="C83" s="2"/>
      <c r="D83" s="2"/>
      <c r="E83" s="2"/>
    </row>
    <row r="84" spans="2:5" x14ac:dyDescent="0.3">
      <c r="B84" s="2" t="s">
        <v>834</v>
      </c>
      <c r="C84" s="2"/>
      <c r="D84" s="2"/>
      <c r="E84" s="2"/>
    </row>
    <row r="85" spans="2:5" x14ac:dyDescent="0.3">
      <c r="B85" s="2" t="s">
        <v>184</v>
      </c>
      <c r="C85" s="2"/>
      <c r="D85" s="2"/>
      <c r="E85" s="2"/>
    </row>
    <row r="86" spans="2:5" x14ac:dyDescent="0.3">
      <c r="B86" s="2" t="s">
        <v>237</v>
      </c>
      <c r="C86" s="2"/>
      <c r="D86" s="2"/>
      <c r="E86" s="2"/>
    </row>
    <row r="87" spans="2:5" x14ac:dyDescent="0.3">
      <c r="B87" s="2" t="s">
        <v>33</v>
      </c>
      <c r="C87" s="2"/>
      <c r="D87" s="2"/>
      <c r="E87" s="2"/>
    </row>
    <row r="88" spans="2:5" x14ac:dyDescent="0.3">
      <c r="B88" s="2" t="s">
        <v>835</v>
      </c>
      <c r="C88" s="2"/>
      <c r="D88" s="2"/>
      <c r="E88" s="2"/>
    </row>
    <row r="89" spans="2:5" x14ac:dyDescent="0.3">
      <c r="B89" s="2"/>
      <c r="C89" s="2"/>
      <c r="D89" s="2"/>
      <c r="E89" s="2"/>
    </row>
    <row r="90" spans="2:5" ht="16.5" customHeight="1" x14ac:dyDescent="0.3">
      <c r="B90" s="210" t="s">
        <v>15</v>
      </c>
      <c r="C90" s="210"/>
      <c r="D90" s="210"/>
      <c r="E90" s="210"/>
    </row>
    <row r="91" spans="2:5" ht="33" x14ac:dyDescent="0.3">
      <c r="B91" s="193"/>
      <c r="C91" s="194" t="s">
        <v>0</v>
      </c>
      <c r="D91" s="194" t="s">
        <v>1</v>
      </c>
      <c r="E91" s="195" t="s">
        <v>2</v>
      </c>
    </row>
    <row r="92" spans="2:5" x14ac:dyDescent="0.3">
      <c r="B92" s="196">
        <v>1</v>
      </c>
      <c r="C92" s="197" t="s">
        <v>3</v>
      </c>
      <c r="D92" s="198"/>
      <c r="E92" s="198">
        <v>10515.832</v>
      </c>
    </row>
    <row r="93" spans="2:5" x14ac:dyDescent="0.3">
      <c r="B93" s="196">
        <v>2</v>
      </c>
      <c r="C93" s="197" t="s">
        <v>4</v>
      </c>
      <c r="D93" s="198"/>
      <c r="E93" s="198">
        <v>5014.848</v>
      </c>
    </row>
    <row r="94" spans="2:5" x14ac:dyDescent="0.3">
      <c r="B94" s="196">
        <v>3</v>
      </c>
      <c r="C94" s="197" t="s">
        <v>5</v>
      </c>
      <c r="D94" s="198"/>
      <c r="E94" s="198">
        <v>7660.125</v>
      </c>
    </row>
    <row r="95" spans="2:5" x14ac:dyDescent="0.3">
      <c r="B95" s="196">
        <v>4</v>
      </c>
      <c r="C95" s="197" t="s">
        <v>6</v>
      </c>
      <c r="D95" s="198">
        <v>0</v>
      </c>
      <c r="E95" s="198">
        <f>E97</f>
        <v>163.19999999999999</v>
      </c>
    </row>
    <row r="96" spans="2:5" ht="33" x14ac:dyDescent="0.3">
      <c r="B96" s="196" t="s">
        <v>9</v>
      </c>
      <c r="C96" s="197" t="s">
        <v>7</v>
      </c>
      <c r="D96" s="198"/>
      <c r="E96" s="198"/>
    </row>
    <row r="97" spans="2:6" x14ac:dyDescent="0.3">
      <c r="B97" s="196" t="s">
        <v>10</v>
      </c>
      <c r="C97" s="197" t="s">
        <v>8</v>
      </c>
      <c r="D97" s="198"/>
      <c r="E97" s="198">
        <v>163.19999999999999</v>
      </c>
    </row>
    <row r="98" spans="2:6" x14ac:dyDescent="0.3">
      <c r="B98" s="196" t="s">
        <v>11</v>
      </c>
      <c r="C98" s="197" t="s">
        <v>20</v>
      </c>
      <c r="D98" s="198">
        <v>0</v>
      </c>
      <c r="E98" s="198">
        <v>0</v>
      </c>
    </row>
    <row r="99" spans="2:6" x14ac:dyDescent="0.3">
      <c r="B99" s="211"/>
      <c r="C99" s="199" t="s">
        <v>12</v>
      </c>
      <c r="D99" s="213">
        <f>D92+D93+D94+D95</f>
        <v>0</v>
      </c>
      <c r="E99" s="213">
        <f>E92+E93+E94+E95</f>
        <v>23354.005000000001</v>
      </c>
      <c r="F99" s="26"/>
    </row>
    <row r="100" spans="2:6" x14ac:dyDescent="0.3">
      <c r="B100" s="212"/>
      <c r="C100" s="200" t="s">
        <v>14</v>
      </c>
      <c r="D100" s="214"/>
      <c r="E100" s="214"/>
    </row>
    <row r="103" spans="2:6" x14ac:dyDescent="0.3">
      <c r="B103" s="1" t="s">
        <v>843</v>
      </c>
    </row>
    <row r="104" spans="2:6" x14ac:dyDescent="0.3">
      <c r="B104" s="1" t="s">
        <v>701</v>
      </c>
    </row>
    <row r="105" spans="2:6" x14ac:dyDescent="0.3">
      <c r="B105" s="1" t="s">
        <v>827</v>
      </c>
    </row>
    <row r="106" spans="2:6" x14ac:dyDescent="0.3">
      <c r="B106" s="1" t="s">
        <v>828</v>
      </c>
    </row>
    <row r="107" spans="2:6" x14ac:dyDescent="0.3">
      <c r="B107" s="1" t="s">
        <v>175</v>
      </c>
    </row>
    <row r="108" spans="2:6" x14ac:dyDescent="0.3">
      <c r="B108" s="1" t="s">
        <v>829</v>
      </c>
    </row>
    <row r="109" spans="2:6" x14ac:dyDescent="0.3">
      <c r="B109" s="1" t="s">
        <v>33</v>
      </c>
    </row>
    <row r="110" spans="2:6" x14ac:dyDescent="0.3">
      <c r="B110" s="1" t="s">
        <v>830</v>
      </c>
    </row>
    <row r="112" spans="2:6" ht="16.5" customHeight="1" x14ac:dyDescent="0.3">
      <c r="B112" s="215" t="s">
        <v>15</v>
      </c>
      <c r="C112" s="215"/>
      <c r="D112" s="215"/>
      <c r="E112" s="215"/>
    </row>
    <row r="113" spans="2:5" ht="33" x14ac:dyDescent="0.3">
      <c r="B113" s="182"/>
      <c r="C113" s="183" t="s">
        <v>0</v>
      </c>
      <c r="D113" s="183" t="s">
        <v>1</v>
      </c>
      <c r="E113" s="183" t="s">
        <v>2</v>
      </c>
    </row>
    <row r="114" spans="2:5" x14ac:dyDescent="0.3">
      <c r="B114" s="185">
        <v>1</v>
      </c>
      <c r="C114" s="186" t="s">
        <v>3</v>
      </c>
      <c r="D114" s="201">
        <v>170.21</v>
      </c>
      <c r="E114" s="201">
        <v>5446.61</v>
      </c>
    </row>
    <row r="115" spans="2:5" x14ac:dyDescent="0.3">
      <c r="B115" s="185">
        <v>2</v>
      </c>
      <c r="C115" s="186" t="s">
        <v>4</v>
      </c>
      <c r="D115" s="201">
        <v>73.14</v>
      </c>
      <c r="E115" s="201">
        <v>2559.9899999999998</v>
      </c>
    </row>
    <row r="116" spans="2:5" x14ac:dyDescent="0.3">
      <c r="B116" s="185">
        <v>3</v>
      </c>
      <c r="C116" s="186" t="s">
        <v>5</v>
      </c>
      <c r="D116" s="201">
        <v>124.2</v>
      </c>
      <c r="E116" s="201">
        <v>4347.0200000000004</v>
      </c>
    </row>
    <row r="117" spans="2:5" x14ac:dyDescent="0.3">
      <c r="B117" s="185">
        <v>4</v>
      </c>
      <c r="C117" s="186" t="s">
        <v>6</v>
      </c>
      <c r="D117" s="188">
        <f>+D119+D120</f>
        <v>0</v>
      </c>
      <c r="E117" s="188">
        <f>+E119+E120</f>
        <v>0</v>
      </c>
    </row>
    <row r="118" spans="2:5" ht="33" x14ac:dyDescent="0.3">
      <c r="B118" s="185" t="s">
        <v>9</v>
      </c>
      <c r="C118" s="186" t="s">
        <v>7</v>
      </c>
      <c r="D118" s="201"/>
      <c r="E118" s="201"/>
    </row>
    <row r="119" spans="2:5" x14ac:dyDescent="0.3">
      <c r="B119" s="185" t="s">
        <v>10</v>
      </c>
      <c r="C119" s="186" t="s">
        <v>8</v>
      </c>
      <c r="D119" s="201"/>
      <c r="E119" s="201"/>
    </row>
    <row r="120" spans="2:5" ht="49.5" x14ac:dyDescent="0.3">
      <c r="B120" s="185" t="s">
        <v>11</v>
      </c>
      <c r="C120" s="186" t="s">
        <v>36</v>
      </c>
      <c r="D120" s="201"/>
      <c r="E120" s="201"/>
    </row>
    <row r="121" spans="2:5" x14ac:dyDescent="0.3">
      <c r="B121" s="216"/>
      <c r="C121" s="191" t="s">
        <v>12</v>
      </c>
      <c r="D121" s="218">
        <f>D114+D115+D116+D117</f>
        <v>367.55</v>
      </c>
      <c r="E121" s="218">
        <f>E114+E115+E116+E117</f>
        <v>12353.619999999999</v>
      </c>
    </row>
    <row r="122" spans="2:5" x14ac:dyDescent="0.3">
      <c r="B122" s="217"/>
      <c r="C122" s="192" t="s">
        <v>14</v>
      </c>
      <c r="D122" s="219"/>
      <c r="E122" s="219"/>
    </row>
    <row r="124" spans="2:5" x14ac:dyDescent="0.3">
      <c r="B124" s="1" t="s">
        <v>844</v>
      </c>
    </row>
    <row r="125" spans="2:5" x14ac:dyDescent="0.3">
      <c r="B125" s="1" t="s">
        <v>701</v>
      </c>
    </row>
    <row r="126" spans="2:5" x14ac:dyDescent="0.3">
      <c r="B126" s="1" t="s">
        <v>836</v>
      </c>
    </row>
    <row r="127" spans="2:5" x14ac:dyDescent="0.3">
      <c r="B127" s="1" t="s">
        <v>837</v>
      </c>
    </row>
    <row r="128" spans="2:5" x14ac:dyDescent="0.3">
      <c r="B128" s="1" t="s">
        <v>32</v>
      </c>
    </row>
    <row r="129" spans="2:6" x14ac:dyDescent="0.3">
      <c r="B129" s="1" t="s">
        <v>237</v>
      </c>
    </row>
    <row r="130" spans="2:6" x14ac:dyDescent="0.3">
      <c r="B130" s="1" t="s">
        <v>34</v>
      </c>
    </row>
    <row r="131" spans="2:6" x14ac:dyDescent="0.3">
      <c r="B131" s="1" t="s">
        <v>838</v>
      </c>
    </row>
    <row r="133" spans="2:6" s="2" customFormat="1" ht="16.5" customHeight="1" x14ac:dyDescent="0.3">
      <c r="B133" s="210" t="s">
        <v>15</v>
      </c>
      <c r="C133" s="210"/>
      <c r="D133" s="210"/>
      <c r="E133" s="210"/>
    </row>
    <row r="134" spans="2:6" s="2" customFormat="1" ht="33" x14ac:dyDescent="0.3">
      <c r="B134" s="193"/>
      <c r="C134" s="194" t="s">
        <v>0</v>
      </c>
      <c r="D134" s="194" t="s">
        <v>1</v>
      </c>
      <c r="E134" s="194" t="s">
        <v>2</v>
      </c>
    </row>
    <row r="135" spans="2:6" s="2" customFormat="1" x14ac:dyDescent="0.3">
      <c r="B135" s="196">
        <v>1</v>
      </c>
      <c r="C135" s="197" t="s">
        <v>3</v>
      </c>
      <c r="D135" s="202">
        <v>179.6</v>
      </c>
      <c r="E135" s="202">
        <v>13292.3</v>
      </c>
    </row>
    <row r="136" spans="2:6" s="2" customFormat="1" x14ac:dyDescent="0.3">
      <c r="B136" s="196">
        <v>2</v>
      </c>
      <c r="C136" s="197" t="s">
        <v>4</v>
      </c>
      <c r="D136" s="202">
        <v>236</v>
      </c>
      <c r="E136" s="202">
        <v>25486.7</v>
      </c>
    </row>
    <row r="137" spans="2:6" s="2" customFormat="1" x14ac:dyDescent="0.3">
      <c r="B137" s="196">
        <v>3</v>
      </c>
      <c r="C137" s="197" t="s">
        <v>5</v>
      </c>
      <c r="D137" s="202">
        <v>181.9</v>
      </c>
      <c r="E137" s="202">
        <v>19643</v>
      </c>
    </row>
    <row r="138" spans="2:6" s="2" customFormat="1" x14ac:dyDescent="0.3">
      <c r="B138" s="196">
        <v>4</v>
      </c>
      <c r="C138" s="197" t="s">
        <v>6</v>
      </c>
      <c r="D138" s="202">
        <v>8.6999999999999993</v>
      </c>
      <c r="E138" s="202">
        <v>935.5</v>
      </c>
    </row>
    <row r="139" spans="2:6" s="2" customFormat="1" ht="33" x14ac:dyDescent="0.3">
      <c r="B139" s="196" t="s">
        <v>9</v>
      </c>
      <c r="C139" s="197" t="s">
        <v>7</v>
      </c>
      <c r="D139" s="202">
        <v>0</v>
      </c>
      <c r="E139" s="202"/>
    </row>
    <row r="140" spans="2:6" s="2" customFormat="1" x14ac:dyDescent="0.3">
      <c r="B140" s="196" t="s">
        <v>10</v>
      </c>
      <c r="C140" s="197" t="s">
        <v>8</v>
      </c>
      <c r="D140" s="202">
        <v>0.8</v>
      </c>
      <c r="E140" s="202">
        <v>91.3</v>
      </c>
    </row>
    <row r="141" spans="2:6" s="2" customFormat="1" ht="49.5" x14ac:dyDescent="0.3">
      <c r="B141" s="196" t="s">
        <v>11</v>
      </c>
      <c r="C141" s="197" t="s">
        <v>36</v>
      </c>
      <c r="D141" s="202">
        <v>7.8</v>
      </c>
      <c r="E141" s="202">
        <v>844.3</v>
      </c>
    </row>
    <row r="142" spans="2:6" s="2" customFormat="1" x14ac:dyDescent="0.3">
      <c r="B142" s="211"/>
      <c r="C142" s="199" t="s">
        <v>12</v>
      </c>
      <c r="D142" s="213">
        <f>+D135+D136+D137+D138</f>
        <v>606.20000000000005</v>
      </c>
      <c r="E142" s="213">
        <f>+E135+E136+E137+E138</f>
        <v>59357.5</v>
      </c>
    </row>
    <row r="143" spans="2:6" s="2" customFormat="1" x14ac:dyDescent="0.3">
      <c r="B143" s="212"/>
      <c r="C143" s="200" t="s">
        <v>14</v>
      </c>
      <c r="D143" s="214"/>
      <c r="E143" s="214"/>
      <c r="F143" s="27"/>
    </row>
    <row r="145" spans="1:5" x14ac:dyDescent="0.3">
      <c r="B145" s="1" t="s">
        <v>845</v>
      </c>
    </row>
    <row r="146" spans="1:5" x14ac:dyDescent="0.3">
      <c r="B146" s="1" t="s">
        <v>701</v>
      </c>
    </row>
    <row r="147" spans="1:5" x14ac:dyDescent="0.3">
      <c r="B147" s="1" t="s">
        <v>846</v>
      </c>
    </row>
    <row r="148" spans="1:5" x14ac:dyDescent="0.3">
      <c r="B148" s="1" t="s">
        <v>847</v>
      </c>
    </row>
    <row r="149" spans="1:5" x14ac:dyDescent="0.3">
      <c r="B149" s="1" t="s">
        <v>32</v>
      </c>
    </row>
    <row r="150" spans="1:5" x14ac:dyDescent="0.3">
      <c r="B150" s="1" t="s">
        <v>848</v>
      </c>
    </row>
    <row r="151" spans="1:5" x14ac:dyDescent="0.3">
      <c r="B151" s="1" t="s">
        <v>34</v>
      </c>
    </row>
    <row r="152" spans="1:5" x14ac:dyDescent="0.3">
      <c r="B152" s="1" t="s">
        <v>849</v>
      </c>
    </row>
    <row r="154" spans="1:5" x14ac:dyDescent="0.3">
      <c r="A154" s="2"/>
      <c r="B154" s="210" t="s">
        <v>15</v>
      </c>
      <c r="C154" s="210"/>
      <c r="D154" s="210"/>
      <c r="E154" s="210"/>
    </row>
    <row r="155" spans="1:5" ht="33" x14ac:dyDescent="0.3">
      <c r="A155" s="2"/>
      <c r="B155" s="193"/>
      <c r="C155" s="194" t="s">
        <v>0</v>
      </c>
      <c r="D155" s="194" t="s">
        <v>1</v>
      </c>
      <c r="E155" s="194" t="s">
        <v>2</v>
      </c>
    </row>
    <row r="156" spans="1:5" x14ac:dyDescent="0.3">
      <c r="A156" s="2"/>
      <c r="B156" s="196">
        <v>1</v>
      </c>
      <c r="C156" s="197" t="s">
        <v>3</v>
      </c>
      <c r="D156" s="202">
        <v>285.197</v>
      </c>
      <c r="E156" s="202">
        <v>2566.7759999999998</v>
      </c>
    </row>
    <row r="157" spans="1:5" x14ac:dyDescent="0.3">
      <c r="A157" s="2"/>
      <c r="B157" s="196">
        <v>2</v>
      </c>
      <c r="C157" s="197" t="s">
        <v>4</v>
      </c>
      <c r="D157" s="202">
        <v>115.82299999999999</v>
      </c>
      <c r="E157" s="202">
        <v>463.29199999999997</v>
      </c>
    </row>
    <row r="158" spans="1:5" x14ac:dyDescent="0.3">
      <c r="A158" s="2"/>
      <c r="B158" s="196">
        <v>3</v>
      </c>
      <c r="C158" s="197" t="s">
        <v>5</v>
      </c>
      <c r="D158" s="202">
        <v>136.316</v>
      </c>
      <c r="E158" s="202">
        <v>1363.163</v>
      </c>
    </row>
    <row r="159" spans="1:5" x14ac:dyDescent="0.3">
      <c r="A159" s="2"/>
      <c r="B159" s="196">
        <v>4</v>
      </c>
      <c r="C159" s="197" t="s">
        <v>6</v>
      </c>
      <c r="D159" s="202">
        <v>49.954000000000001</v>
      </c>
      <c r="E159" s="202">
        <f>+E161+E162</f>
        <v>169.86199999999999</v>
      </c>
    </row>
    <row r="160" spans="1:5" ht="33" x14ac:dyDescent="0.3">
      <c r="A160" s="2"/>
      <c r="B160" s="196" t="s">
        <v>9</v>
      </c>
      <c r="C160" s="197" t="s">
        <v>7</v>
      </c>
      <c r="D160" s="202">
        <v>0</v>
      </c>
      <c r="E160" s="202"/>
    </row>
    <row r="161" spans="1:5" x14ac:dyDescent="0.3">
      <c r="A161" s="2"/>
      <c r="B161" s="196" t="s">
        <v>10</v>
      </c>
      <c r="C161" s="197" t="s">
        <v>8</v>
      </c>
      <c r="D161" s="202">
        <v>44.954000000000001</v>
      </c>
      <c r="E161" s="202">
        <v>134.86199999999999</v>
      </c>
    </row>
    <row r="162" spans="1:5" ht="49.5" x14ac:dyDescent="0.3">
      <c r="A162" s="2"/>
      <c r="B162" s="196" t="s">
        <v>11</v>
      </c>
      <c r="C162" s="197" t="s">
        <v>36</v>
      </c>
      <c r="D162" s="202">
        <v>5</v>
      </c>
      <c r="E162" s="202">
        <v>35</v>
      </c>
    </row>
    <row r="163" spans="1:5" x14ac:dyDescent="0.3">
      <c r="A163" s="2"/>
      <c r="B163" s="211"/>
      <c r="C163" s="199" t="s">
        <v>12</v>
      </c>
      <c r="D163" s="213">
        <f>+D156+D157+D158+D159+D161+D162</f>
        <v>637.24399999999991</v>
      </c>
      <c r="E163" s="213">
        <f>+E156+E157+E158+E159</f>
        <v>4563.0929999999998</v>
      </c>
    </row>
    <row r="164" spans="1:5" x14ac:dyDescent="0.3">
      <c r="A164" s="2"/>
      <c r="B164" s="212"/>
      <c r="C164" s="200" t="s">
        <v>14</v>
      </c>
      <c r="D164" s="214"/>
      <c r="E164" s="214"/>
    </row>
  </sheetData>
  <mergeCells count="35">
    <mergeCell ref="B154:E154"/>
    <mergeCell ref="B163:B164"/>
    <mergeCell ref="D163:D164"/>
    <mergeCell ref="E163:E164"/>
    <mergeCell ref="B22:E22"/>
    <mergeCell ref="C7:G7"/>
    <mergeCell ref="C2:D2"/>
    <mergeCell ref="C3:D3"/>
    <mergeCell ref="C5:D5"/>
    <mergeCell ref="C6:D6"/>
    <mergeCell ref="B10:E10"/>
    <mergeCell ref="B9:E9"/>
    <mergeCell ref="B33:B34"/>
    <mergeCell ref="D33:D34"/>
    <mergeCell ref="E33:E34"/>
    <mergeCell ref="B45:E45"/>
    <mergeCell ref="B56:B57"/>
    <mergeCell ref="D56:D57"/>
    <mergeCell ref="E56:E57"/>
    <mergeCell ref="B90:E90"/>
    <mergeCell ref="B99:B100"/>
    <mergeCell ref="D99:D100"/>
    <mergeCell ref="E99:E100"/>
    <mergeCell ref="B68:E68"/>
    <mergeCell ref="B77:B78"/>
    <mergeCell ref="D77:D78"/>
    <mergeCell ref="E77:E78"/>
    <mergeCell ref="B133:E133"/>
    <mergeCell ref="B142:B143"/>
    <mergeCell ref="D142:D143"/>
    <mergeCell ref="E142:E143"/>
    <mergeCell ref="B112:E112"/>
    <mergeCell ref="B121:B122"/>
    <mergeCell ref="D121:D122"/>
    <mergeCell ref="E121:E12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5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D18" sqref="D18"/>
    </sheetView>
  </sheetViews>
  <sheetFormatPr defaultRowHeight="16.5" x14ac:dyDescent="0.3"/>
  <cols>
    <col min="1" max="1" width="23.85546875" style="1" customWidth="1"/>
    <col min="2" max="2" width="11.28515625" style="1" customWidth="1"/>
    <col min="3" max="3" width="17.140625" style="1" customWidth="1"/>
    <col min="4" max="4" width="12.28515625" style="1" customWidth="1"/>
    <col min="5" max="5" width="15.5703125" style="1" customWidth="1"/>
    <col min="6" max="6" width="10.42578125" style="1" customWidth="1"/>
    <col min="7" max="8" width="16.7109375" style="1" customWidth="1"/>
    <col min="9" max="9" width="19.5703125" style="1" customWidth="1"/>
    <col min="10" max="16" width="16.7109375" style="1" customWidth="1"/>
    <col min="17" max="16384" width="9.140625" style="1"/>
  </cols>
  <sheetData>
    <row r="1" spans="1:16" x14ac:dyDescent="0.3">
      <c r="A1" s="229" t="s">
        <v>23</v>
      </c>
      <c r="B1" s="229"/>
      <c r="C1" s="229"/>
      <c r="D1" s="229"/>
      <c r="E1" s="229"/>
      <c r="F1" s="229"/>
      <c r="G1" s="229"/>
      <c r="H1" s="229"/>
      <c r="I1" s="2"/>
      <c r="J1" s="2"/>
      <c r="K1" s="2"/>
      <c r="L1" s="2"/>
      <c r="M1" s="2"/>
      <c r="N1" s="2"/>
      <c r="O1" s="2"/>
      <c r="P1" s="2"/>
    </row>
    <row r="2" spans="1:16" x14ac:dyDescent="0.3">
      <c r="A2" s="230" t="s">
        <v>24</v>
      </c>
      <c r="B2" s="230"/>
      <c r="C2" s="230"/>
      <c r="D2" s="230"/>
      <c r="E2" s="230"/>
      <c r="F2" s="230"/>
      <c r="G2" s="230"/>
      <c r="H2" s="230"/>
      <c r="I2" s="2"/>
      <c r="J2" s="2"/>
      <c r="K2" s="2"/>
      <c r="L2" s="2"/>
      <c r="M2" s="2"/>
      <c r="N2" s="2"/>
      <c r="O2" s="2"/>
      <c r="P2" s="2"/>
    </row>
    <row r="3" spans="1:16" ht="17.25" thickBot="1" x14ac:dyDescent="0.35">
      <c r="A3" s="3"/>
      <c r="B3" s="3"/>
      <c r="C3" s="3"/>
      <c r="D3" s="3"/>
      <c r="E3" s="3"/>
      <c r="F3" s="3"/>
      <c r="G3" s="3"/>
      <c r="H3" s="3"/>
      <c r="I3" s="2"/>
      <c r="J3" s="2"/>
      <c r="K3" s="2"/>
      <c r="L3" s="2"/>
      <c r="M3" s="2"/>
      <c r="N3" s="2"/>
      <c r="O3" s="2"/>
      <c r="P3" s="2" t="s">
        <v>15</v>
      </c>
    </row>
    <row r="4" spans="1:16" ht="75.75" customHeight="1" thickBot="1" x14ac:dyDescent="0.35">
      <c r="A4" s="4" t="s">
        <v>37</v>
      </c>
      <c r="B4" s="5" t="s">
        <v>38</v>
      </c>
      <c r="C4" s="5" t="s">
        <v>39</v>
      </c>
      <c r="D4" s="5" t="s">
        <v>40</v>
      </c>
      <c r="E4" s="5" t="s">
        <v>41</v>
      </c>
      <c r="F4" s="5" t="s">
        <v>42</v>
      </c>
      <c r="G4" s="5" t="s">
        <v>43</v>
      </c>
      <c r="H4" s="6" t="s">
        <v>44</v>
      </c>
      <c r="I4" s="5" t="s">
        <v>3</v>
      </c>
      <c r="J4" s="5" t="s">
        <v>4</v>
      </c>
      <c r="K4" s="5" t="s">
        <v>5</v>
      </c>
      <c r="L4" s="5" t="s">
        <v>239</v>
      </c>
      <c r="M4" s="7" t="s">
        <v>7</v>
      </c>
      <c r="N4" s="7" t="s">
        <v>8</v>
      </c>
      <c r="O4" s="7" t="s">
        <v>92</v>
      </c>
      <c r="P4" s="8" t="s">
        <v>12</v>
      </c>
    </row>
    <row r="5" spans="1:16" ht="66" x14ac:dyDescent="0.3">
      <c r="A5" s="203" t="s">
        <v>89</v>
      </c>
      <c r="B5" s="19" t="s">
        <v>421</v>
      </c>
      <c r="C5" s="11">
        <v>46</v>
      </c>
      <c r="D5" s="12">
        <v>103</v>
      </c>
      <c r="E5" s="12">
        <v>4</v>
      </c>
      <c r="F5" s="12">
        <v>4</v>
      </c>
      <c r="G5" s="12">
        <v>1</v>
      </c>
      <c r="H5" s="12">
        <v>41</v>
      </c>
      <c r="I5" s="9">
        <v>32115.07</v>
      </c>
      <c r="J5" s="9">
        <v>15913.16</v>
      </c>
      <c r="K5" s="9">
        <v>20609.36</v>
      </c>
      <c r="L5" s="9">
        <f>SUM(M5:O5)</f>
        <v>1750.47</v>
      </c>
      <c r="M5" s="9">
        <v>0</v>
      </c>
      <c r="N5" s="9">
        <v>0</v>
      </c>
      <c r="O5" s="9">
        <f>86.1+395+1151.07+118.3</f>
        <v>1750.47</v>
      </c>
      <c r="P5" s="10">
        <f>I5+J5+K5+L5</f>
        <v>70388.06</v>
      </c>
    </row>
    <row r="6" spans="1:16" ht="66" x14ac:dyDescent="0.3">
      <c r="A6" s="203" t="s">
        <v>182</v>
      </c>
      <c r="B6" s="19" t="s">
        <v>421</v>
      </c>
      <c r="C6" s="11">
        <v>35</v>
      </c>
      <c r="D6" s="12">
        <v>208</v>
      </c>
      <c r="E6" s="12">
        <v>6</v>
      </c>
      <c r="F6" s="12">
        <v>10</v>
      </c>
      <c r="G6" s="12">
        <v>2</v>
      </c>
      <c r="H6" s="12">
        <v>170</v>
      </c>
      <c r="I6" s="9">
        <v>322.95999999999998</v>
      </c>
      <c r="J6" s="9">
        <v>19142.21</v>
      </c>
      <c r="K6" s="9">
        <v>46345.79</v>
      </c>
      <c r="L6" s="9">
        <v>9913.4699999999993</v>
      </c>
      <c r="M6" s="9">
        <v>0</v>
      </c>
      <c r="N6" s="9">
        <v>422.83</v>
      </c>
      <c r="O6" s="9">
        <v>9433.25</v>
      </c>
      <c r="P6" s="10">
        <f>I6+J6+K6+L6</f>
        <v>75724.429999999993</v>
      </c>
    </row>
    <row r="7" spans="1:16" ht="66" x14ac:dyDescent="0.3">
      <c r="A7" s="203" t="s">
        <v>90</v>
      </c>
      <c r="B7" s="19" t="s">
        <v>421</v>
      </c>
      <c r="C7" s="11">
        <v>12</v>
      </c>
      <c r="D7" s="12">
        <v>26</v>
      </c>
      <c r="E7" s="12">
        <v>2</v>
      </c>
      <c r="F7" s="12">
        <v>5</v>
      </c>
      <c r="G7" s="12">
        <v>0</v>
      </c>
      <c r="H7" s="12">
        <v>14</v>
      </c>
      <c r="I7" s="9">
        <v>3506.308</v>
      </c>
      <c r="J7" s="9">
        <v>7595.6040000000003</v>
      </c>
      <c r="K7" s="9">
        <v>5503.5630000000001</v>
      </c>
      <c r="L7" s="9">
        <v>371.85899999999998</v>
      </c>
      <c r="M7" s="9">
        <v>0</v>
      </c>
      <c r="N7" s="9">
        <v>0</v>
      </c>
      <c r="O7" s="9">
        <v>361.74900000000002</v>
      </c>
      <c r="P7" s="10">
        <f>I7+J7+K7+L7</f>
        <v>16977.333999999999</v>
      </c>
    </row>
    <row r="8" spans="1:16" ht="66" x14ac:dyDescent="0.3">
      <c r="A8" s="203" t="s">
        <v>91</v>
      </c>
      <c r="B8" s="19" t="s">
        <v>421</v>
      </c>
      <c r="C8" s="11">
        <v>23</v>
      </c>
      <c r="D8" s="12">
        <v>42</v>
      </c>
      <c r="E8" s="12">
        <v>0</v>
      </c>
      <c r="F8" s="12">
        <v>5</v>
      </c>
      <c r="G8" s="12">
        <v>0</v>
      </c>
      <c r="H8" s="12">
        <v>29</v>
      </c>
      <c r="I8" s="9">
        <f>474.7+5531.6</f>
        <v>6006.3</v>
      </c>
      <c r="J8" s="9">
        <f>301.9+2991.4</f>
        <v>3293.3</v>
      </c>
      <c r="K8" s="9">
        <f>1058.5+6131.9</f>
        <v>7190.4</v>
      </c>
      <c r="L8" s="9">
        <f>SUM(M8:O8)</f>
        <v>81.900000000000006</v>
      </c>
      <c r="M8" s="9">
        <v>0</v>
      </c>
      <c r="N8" s="9">
        <f>27+54.9</f>
        <v>81.900000000000006</v>
      </c>
      <c r="O8" s="9">
        <v>0</v>
      </c>
      <c r="P8" s="10">
        <f t="shared" ref="P8:P11" si="0">I8+J8+K8+L8</f>
        <v>16571.900000000001</v>
      </c>
    </row>
    <row r="9" spans="1:16" ht="66" x14ac:dyDescent="0.3">
      <c r="A9" s="203" t="s">
        <v>176</v>
      </c>
      <c r="B9" s="19" t="s">
        <v>421</v>
      </c>
      <c r="C9" s="11">
        <v>20</v>
      </c>
      <c r="D9" s="11">
        <v>60</v>
      </c>
      <c r="E9" s="11">
        <v>5</v>
      </c>
      <c r="F9" s="11">
        <v>4</v>
      </c>
      <c r="G9" s="11">
        <v>1</v>
      </c>
      <c r="H9" s="11">
        <v>47</v>
      </c>
      <c r="I9" s="20">
        <v>10515.8</v>
      </c>
      <c r="J9" s="20">
        <v>5014.8</v>
      </c>
      <c r="K9" s="20">
        <v>7660.1</v>
      </c>
      <c r="L9" s="20">
        <v>163.19999999999999</v>
      </c>
      <c r="M9" s="20">
        <v>0</v>
      </c>
      <c r="N9" s="20">
        <v>0</v>
      </c>
      <c r="O9" s="20">
        <v>32.799999999999997</v>
      </c>
      <c r="P9" s="20">
        <f t="shared" ref="P9" si="1">I9+J9+K9+L9</f>
        <v>23353.899999999998</v>
      </c>
    </row>
    <row r="10" spans="1:16" ht="66" x14ac:dyDescent="0.3">
      <c r="A10" s="204" t="s">
        <v>238</v>
      </c>
      <c r="B10" s="19" t="s">
        <v>421</v>
      </c>
      <c r="C10" s="12">
        <v>40</v>
      </c>
      <c r="D10" s="12">
        <v>108</v>
      </c>
      <c r="E10" s="12">
        <v>3</v>
      </c>
      <c r="F10" s="12">
        <v>4</v>
      </c>
      <c r="G10" s="12">
        <v>0</v>
      </c>
      <c r="H10" s="12">
        <v>74</v>
      </c>
      <c r="I10" s="9">
        <v>13292.3</v>
      </c>
      <c r="J10" s="9">
        <v>25486.7</v>
      </c>
      <c r="K10" s="9">
        <v>19643</v>
      </c>
      <c r="L10" s="9">
        <f>SUM(M10:O10)</f>
        <v>935.59999999999991</v>
      </c>
      <c r="M10" s="9">
        <v>0</v>
      </c>
      <c r="N10" s="9">
        <v>91.3</v>
      </c>
      <c r="O10" s="9">
        <v>844.3</v>
      </c>
      <c r="P10" s="10">
        <f>I10+J10+K10+L10</f>
        <v>59357.599999999999</v>
      </c>
    </row>
    <row r="11" spans="1:16" ht="66.75" thickBot="1" x14ac:dyDescent="0.35">
      <c r="A11" s="204" t="s">
        <v>850</v>
      </c>
      <c r="B11" s="19" t="s">
        <v>421</v>
      </c>
      <c r="C11" s="231">
        <v>4</v>
      </c>
      <c r="D11" s="231">
        <v>10</v>
      </c>
      <c r="E11" s="231">
        <v>3</v>
      </c>
      <c r="F11" s="231">
        <v>3</v>
      </c>
      <c r="G11" s="231">
        <v>0</v>
      </c>
      <c r="H11" s="231">
        <v>7</v>
      </c>
      <c r="I11" s="232">
        <v>2566.7759999999998</v>
      </c>
      <c r="J11" s="232">
        <v>463.29199999999997</v>
      </c>
      <c r="K11" s="232">
        <v>1363.163</v>
      </c>
      <c r="L11" s="9">
        <f>SUM(M11:O11)</f>
        <v>169.86199999999999</v>
      </c>
      <c r="M11" s="232">
        <v>0</v>
      </c>
      <c r="N11" s="232">
        <v>134.86199999999999</v>
      </c>
      <c r="O11" s="232">
        <v>35</v>
      </c>
      <c r="P11" s="10">
        <f>I11+J11+K11+L11</f>
        <v>4563.0929999999998</v>
      </c>
    </row>
    <row r="12" spans="1:16" s="15" customFormat="1" ht="17.25" thickBot="1" x14ac:dyDescent="0.35">
      <c r="A12" s="227" t="s">
        <v>12</v>
      </c>
      <c r="B12" s="228"/>
      <c r="C12" s="13">
        <f>SUM(C5:C11)</f>
        <v>180</v>
      </c>
      <c r="D12" s="13">
        <f>SUM(D5:D11)</f>
        <v>557</v>
      </c>
      <c r="E12" s="13">
        <f>SUM(E5:E11)</f>
        <v>23</v>
      </c>
      <c r="F12" s="13">
        <f>SUM(F5:F11)</f>
        <v>35</v>
      </c>
      <c r="G12" s="13">
        <f>SUM(G5:G11)</f>
        <v>4</v>
      </c>
      <c r="H12" s="13">
        <f>SUM(H5:H11)</f>
        <v>382</v>
      </c>
      <c r="I12" s="14">
        <f>SUM(I5:I11)</f>
        <v>68325.513999999996</v>
      </c>
      <c r="J12" s="14">
        <f t="shared" ref="J12:P12" si="2">SUM(J5:J11)</f>
        <v>76909.066000000006</v>
      </c>
      <c r="K12" s="14">
        <f t="shared" si="2"/>
        <v>108315.37599999999</v>
      </c>
      <c r="L12" s="14">
        <f t="shared" si="2"/>
        <v>13386.360999999999</v>
      </c>
      <c r="M12" s="14">
        <f t="shared" si="2"/>
        <v>0</v>
      </c>
      <c r="N12" s="14">
        <f t="shared" si="2"/>
        <v>730.89199999999994</v>
      </c>
      <c r="O12" s="14">
        <f t="shared" si="2"/>
        <v>12457.568999999998</v>
      </c>
      <c r="P12" s="14">
        <f t="shared" si="2"/>
        <v>266936.31699999998</v>
      </c>
    </row>
    <row r="13" spans="1:16" x14ac:dyDescent="0.3">
      <c r="P13" s="16"/>
    </row>
    <row r="14" spans="1:16" x14ac:dyDescent="0.3">
      <c r="F14" s="16"/>
      <c r="P14" s="17"/>
    </row>
    <row r="15" spans="1:16" x14ac:dyDescent="0.3">
      <c r="P15" s="18"/>
    </row>
  </sheetData>
  <mergeCells count="3">
    <mergeCell ref="A12:B12"/>
    <mergeCell ref="A1:H1"/>
    <mergeCell ref="A2:H2"/>
  </mergeCells>
  <pageMargins left="0.27" right="0.27" top="0.75" bottom="0.75" header="0.3" footer="0.3"/>
  <pageSetup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 Table</vt:lpstr>
      <vt:lpstr>Ամփոփ 1</vt:lpstr>
      <vt:lpstr>Ամփոփ 2</vt:lpstr>
      <vt:lpstr>Ամփոփ2-1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Haykanush Mkrtchyan</dc:creator>
  <cp:keywords>https://mul2-minfin.gov.am/tasks/802900/oneclick/2024 1-in eramsyak.xlsx?token=f84331b56cd7532638786acdef4b1c6c</cp:keywords>
  <cp:lastModifiedBy>Liana Aydinyan</cp:lastModifiedBy>
  <dcterms:created xsi:type="dcterms:W3CDTF">2015-06-05T18:19:34Z</dcterms:created>
  <dcterms:modified xsi:type="dcterms:W3CDTF">2024-04-16T06:53:34Z</dcterms:modified>
</cp:coreProperties>
</file>